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880" windowHeight="5550" tabRatio="864" activeTab="5"/>
  </bookViews>
  <sheets>
    <sheet name="SUMMARY" sheetId="1" r:id="rId1"/>
    <sheet name="Consol PL" sheetId="2" r:id="rId2"/>
    <sheet name="BS" sheetId="3" r:id="rId3"/>
    <sheet name="Statement of Equity" sheetId="4" r:id="rId4"/>
    <sheet name="Cash flow" sheetId="5" r:id="rId5"/>
    <sheet name="NOTE 1" sheetId="6" r:id="rId6"/>
  </sheets>
  <definedNames>
    <definedName name="_xlnm.Print_Area" localSheetId="2">'BS'!$A$1:$H$53</definedName>
    <definedName name="_xlnm.Print_Area" localSheetId="4">'Cash flow'!$A$1:$G$39</definedName>
    <definedName name="_xlnm.Print_Area" localSheetId="1">'Consol PL'!$A$1:$L$38</definedName>
    <definedName name="_xlnm.Print_Area" localSheetId="5">'NOTE 1'!$A$2:$L$271</definedName>
    <definedName name="_xlnm.Print_Area" localSheetId="0">'SUMMARY'!$A$1:$L$33</definedName>
    <definedName name="_xlnm.Print_Titles" localSheetId="5">'NOTE 1'!$6:$6</definedName>
    <definedName name="TABLE" localSheetId="5">'NOTE 1'!#REF!</definedName>
  </definedNames>
  <calcPr fullCalcOnLoad="1"/>
</workbook>
</file>

<file path=xl/sharedStrings.xml><?xml version="1.0" encoding="utf-8"?>
<sst xmlns="http://schemas.openxmlformats.org/spreadsheetml/2006/main" count="596" uniqueCount="338">
  <si>
    <t>During the period, the Company paid a final dividend of 7.5% or 3.75 sen (2001: 7.5% or 3.75 sen), amounting to RM7,365,000 in respect of the previous financial year.</t>
  </si>
  <si>
    <t>Tax paid</t>
  </si>
  <si>
    <t>UNAUDITED CONDENSED CONSOLIDATED INCOME STATEMENTS</t>
  </si>
  <si>
    <t>The Unaudited Condensed Consolidated Income Statements should be read in conjunction with the Audited Financial Statements for the Year Ended 31 December 2001.</t>
  </si>
  <si>
    <t>UNAUDITED CONDENSED CONSOLIDATED BALANCE SHEETS</t>
  </si>
  <si>
    <t>The Unaudited Condensed Consolidated Balance Sheets should be read in conjunction with the Audited Financial Statements for the Year Ended 31 December 2001.</t>
  </si>
  <si>
    <t>The Unaudited Condensed Consolidated Statements of Changes of Equity should be read in conjunction with the Audited Financial Statements for the Year Ended 31 December 2001.</t>
  </si>
  <si>
    <t>Prior Year Adjustment in respect of a change of accounting policy on depreciation of long leasehold plantation land - Refer to Note 24 of Y2001 Audited Financial Statements.</t>
  </si>
  <si>
    <t>Net increase in cash and cash equivalents</t>
  </si>
  <si>
    <t>The Unaudited Condensed Consolidated Cash Flow Statement should be read in conjunction with the Audited Financial Statements for the Year Ended 31 December 2001.</t>
  </si>
  <si>
    <t>The accounting policies and method of computation adopted by the Group are consistent with those used in the preparation of the Y2001 Audited Financial Statements.</t>
  </si>
  <si>
    <t>There were no material changes in estimates of amounts reported in the prior interim periods of the current financial year or the previous financial year.</t>
  </si>
  <si>
    <t xml:space="preserve"> - Bank overdrafts</t>
  </si>
  <si>
    <t xml:space="preserve"> - Bankers' acceptances</t>
  </si>
  <si>
    <t xml:space="preserve"> - Revolving credits</t>
  </si>
  <si>
    <t xml:space="preserve"> - Short term loans</t>
  </si>
  <si>
    <t>Short term borrowings (unsecured)</t>
  </si>
  <si>
    <t>There were no disposal of unquoted investments and/or properties outside the ordinary course of business of the Group for the current period.</t>
  </si>
  <si>
    <t>Revenue disclosed for the preceding year's quarter and cumulative period has been amended from RM215,272,000 and RM632,050,000 to RM234,952,000 and RM717,386,000 respectively.</t>
  </si>
  <si>
    <t>Capital expenditure</t>
  </si>
  <si>
    <t/>
  </si>
  <si>
    <t>RM'000</t>
  </si>
  <si>
    <t>Taxation</t>
  </si>
  <si>
    <t>Dividends</t>
  </si>
  <si>
    <t>Profit after taxation</t>
  </si>
  <si>
    <t>Minority interests</t>
  </si>
  <si>
    <t>Associates</t>
  </si>
  <si>
    <t>N/A</t>
  </si>
  <si>
    <t>Current</t>
  </si>
  <si>
    <t>Investment properties</t>
  </si>
  <si>
    <t>Development properties</t>
  </si>
  <si>
    <t>Investments</t>
  </si>
  <si>
    <t>Current assets</t>
  </si>
  <si>
    <t>Current liabilities</t>
  </si>
  <si>
    <t>Share capital</t>
  </si>
  <si>
    <t>Reserves</t>
  </si>
  <si>
    <t>1.</t>
  </si>
  <si>
    <t>Over provision in prior years</t>
  </si>
  <si>
    <t>Shares quoted in Malaysia, at cost</t>
  </si>
  <si>
    <t>Market value of quoted shares</t>
  </si>
  <si>
    <t>Cash and bank balance</t>
  </si>
  <si>
    <t>4</t>
  </si>
  <si>
    <t>5</t>
  </si>
  <si>
    <t>6</t>
  </si>
  <si>
    <t>7</t>
  </si>
  <si>
    <t>Total purchases</t>
  </si>
  <si>
    <t>Total investment at carrying value/book value</t>
  </si>
  <si>
    <t>10</t>
  </si>
  <si>
    <t>11</t>
  </si>
  <si>
    <t>12</t>
  </si>
  <si>
    <t>13</t>
  </si>
  <si>
    <t>14</t>
  </si>
  <si>
    <t>Net current liabilities</t>
  </si>
  <si>
    <t>Total proceeds on disposal</t>
  </si>
  <si>
    <t>Less:  repayable in 1 year</t>
  </si>
  <si>
    <t>(a)</t>
  </si>
  <si>
    <t>Total purchases and disposals of quoted securities for the current financial period are as follows :-</t>
  </si>
  <si>
    <t xml:space="preserve">Barring unforeseen circumstances, the Board expects to maintain a satisfactory level of profit for the rest of the year. </t>
  </si>
  <si>
    <t xml:space="preserve">   RM'000</t>
  </si>
  <si>
    <t>Non current assets</t>
  </si>
  <si>
    <t>Revenue</t>
  </si>
  <si>
    <t>Inventories</t>
  </si>
  <si>
    <t>Property development in progress</t>
  </si>
  <si>
    <t>Property, plant and equipment</t>
  </si>
  <si>
    <t>The effective tax rate for the current quarter and financial year-to-date is higher than the statutory rate of tax applicable mainly due to the disallowance for tax purposes of certain expenses, in addition to losses incurred by certain group companies for which group relief is not available in Malaysia.</t>
  </si>
  <si>
    <t>Non current liabilities</t>
  </si>
  <si>
    <t>There were no other issuances and repayment of debt and equity securities, share buybacks, share cancellations, shares held as treasury shares and resale of treasury shares in the current financial period.</t>
  </si>
  <si>
    <t>Long Term Loans (unsecured)</t>
  </si>
  <si>
    <t xml:space="preserve"> - Medium term notes </t>
  </si>
  <si>
    <t xml:space="preserve"> - Term loan</t>
  </si>
  <si>
    <t xml:space="preserve"> - Block discounting loans</t>
  </si>
  <si>
    <t xml:space="preserve"> - Current</t>
  </si>
  <si>
    <t xml:space="preserve"> - Deferred</t>
  </si>
  <si>
    <t xml:space="preserve"> - Associates</t>
  </si>
  <si>
    <t>Included above is a long term loan of RM48.26 million (US Dollar: 12.70 million) which is denominated in US Dollar.  All other borrowings are denominated in Ringgit Malaysia.</t>
  </si>
  <si>
    <t>Loss on disposal</t>
  </si>
  <si>
    <t xml:space="preserve">Plantation's result is influenced by both CPO prices and FFB crop production.  The cyclical swing in FFB crop production is generally at its lowest in the first half of the year, with gradual increase to peak production towards the second half.    The remainder of the Group's operations are not materially affected by any seasonal or cyclical events.  </t>
  </si>
  <si>
    <t>Total</t>
  </si>
  <si>
    <t xml:space="preserve">- </t>
  </si>
  <si>
    <t>Exchange fluctuation</t>
  </si>
  <si>
    <t>Transfer during the year</t>
  </si>
  <si>
    <t>Reserve realised during the year</t>
  </si>
  <si>
    <t>Balance at 1 January 2001</t>
  </si>
  <si>
    <t>Boustead Holdings Berhad (3871-H)</t>
  </si>
  <si>
    <t>Reclassification</t>
  </si>
  <si>
    <t>Net profit for the period</t>
  </si>
  <si>
    <t>Balance at 30 September 2001</t>
  </si>
  <si>
    <t>Net loss for the period</t>
  </si>
  <si>
    <t>Operating cost</t>
  </si>
  <si>
    <t>Profit from operations</t>
  </si>
  <si>
    <t>Finance cost</t>
  </si>
  <si>
    <t>Receipts from customers</t>
  </si>
  <si>
    <t>Cash paid to suppliers and employees</t>
  </si>
  <si>
    <t>Net cash from/(used in) operating activities</t>
  </si>
  <si>
    <t>Investing Activities</t>
  </si>
  <si>
    <t>Financing Activities</t>
  </si>
  <si>
    <t>Transactions with owners</t>
  </si>
  <si>
    <t>Interest paid</t>
  </si>
  <si>
    <t>Foreign currency translation difference</t>
  </si>
  <si>
    <t>Cash and cash equivalent at beginning of period</t>
  </si>
  <si>
    <t>Cash and Cash Equivalent at End of Period</t>
  </si>
  <si>
    <t>1</t>
  </si>
  <si>
    <t>-</t>
  </si>
  <si>
    <t>Unusual items affecting assets, liabilities, equity, net income or cash flows</t>
  </si>
  <si>
    <t>Except as disclosed in the interim financial statements and the accompanying explanatory notes, there were no unusual  items affecting assets, liabilities, equity, net income or cash flows.</t>
  </si>
  <si>
    <t>Change in estimates</t>
  </si>
  <si>
    <t>(i)</t>
  </si>
  <si>
    <t>(ii)</t>
  </si>
  <si>
    <t>2002</t>
  </si>
  <si>
    <t>2001</t>
  </si>
  <si>
    <t>Loss before tax</t>
  </si>
  <si>
    <t>reported</t>
  </si>
  <si>
    <t>Change</t>
  </si>
  <si>
    <t>previously</t>
  </si>
  <si>
    <t>Effect</t>
  </si>
  <si>
    <t xml:space="preserve">of </t>
  </si>
  <si>
    <t>As</t>
  </si>
  <si>
    <t>Restated</t>
  </si>
  <si>
    <t>For the quarter ended 30 September 2001:</t>
  </si>
  <si>
    <t>Operating profit before finance cost</t>
  </si>
  <si>
    <t>Minority interest</t>
  </si>
  <si>
    <t>Depreciation charge</t>
  </si>
  <si>
    <t>Net loss</t>
  </si>
  <si>
    <t>For the cumulative period ended 30 September 2001:</t>
  </si>
  <si>
    <t>Retained profit c/f</t>
  </si>
  <si>
    <t>Other Disclosures</t>
  </si>
  <si>
    <t>Basic earnings per share</t>
  </si>
  <si>
    <t>Interest income</t>
  </si>
  <si>
    <t>Prior Year Adjustment</t>
  </si>
  <si>
    <t>Share of results of Associates</t>
  </si>
  <si>
    <t>Profit/(loss) before taxation</t>
  </si>
  <si>
    <t>Profit/(loss) after taxation</t>
  </si>
  <si>
    <t>Profit/(loss) attributable to shareholders</t>
  </si>
  <si>
    <t>Gross dividend per share - sen</t>
  </si>
  <si>
    <t xml:space="preserve">Basic </t>
  </si>
  <si>
    <t xml:space="preserve">Fully diluted </t>
  </si>
  <si>
    <t>Earnings/(loss) per share - sen</t>
  </si>
  <si>
    <t>Net of tax</t>
  </si>
  <si>
    <t>Shareholders' equity</t>
  </si>
  <si>
    <t xml:space="preserve">Net tangible assets per share </t>
  </si>
  <si>
    <t>Borrowings</t>
  </si>
  <si>
    <t>Others</t>
  </si>
  <si>
    <t>Weighted average number of shares at beginning of the period</t>
  </si>
  <si>
    <t>Weighted average number of shares</t>
  </si>
  <si>
    <t>Diluted earnings per share</t>
  </si>
  <si>
    <t>Weighted average number of ordinary share (diluted)</t>
  </si>
  <si>
    <t>Weighted average number of ordinary shares</t>
  </si>
  <si>
    <t>Effect of share options</t>
  </si>
  <si>
    <t>Dividend</t>
  </si>
  <si>
    <t>15</t>
  </si>
  <si>
    <t>16</t>
  </si>
  <si>
    <t>20</t>
  </si>
  <si>
    <t xml:space="preserve">RM'000  </t>
  </si>
  <si>
    <t xml:space="preserve">RM'000 </t>
  </si>
  <si>
    <t xml:space="preserve">2002 </t>
  </si>
  <si>
    <t xml:space="preserve">2001 </t>
  </si>
  <si>
    <t>Balance at 30 September 2002</t>
  </si>
  <si>
    <t>Balance at 1 January 2002</t>
  </si>
  <si>
    <t xml:space="preserve">As </t>
  </si>
  <si>
    <t>Notes to the Interim Financial Report for the Quarter Ended 30 September 2002</t>
  </si>
  <si>
    <t xml:space="preserve"> - as previously reported</t>
  </si>
  <si>
    <t xml:space="preserve"> - as restated</t>
  </si>
  <si>
    <t xml:space="preserve">Share </t>
  </si>
  <si>
    <t xml:space="preserve">Capital </t>
  </si>
  <si>
    <t xml:space="preserve">Premium </t>
  </si>
  <si>
    <t xml:space="preserve">Reserve </t>
  </si>
  <si>
    <t xml:space="preserve">Consolidation </t>
  </si>
  <si>
    <t xml:space="preserve">Reserves </t>
  </si>
  <si>
    <t xml:space="preserve">Retained </t>
  </si>
  <si>
    <t xml:space="preserve">Profit </t>
  </si>
  <si>
    <t xml:space="preserve">Total </t>
  </si>
  <si>
    <t>Property, Plant and Equipment</t>
  </si>
  <si>
    <t>(b)</t>
  </si>
  <si>
    <t>(c)</t>
  </si>
  <si>
    <t>2.</t>
  </si>
  <si>
    <t>3.</t>
  </si>
  <si>
    <t>4.</t>
  </si>
  <si>
    <t>5.</t>
  </si>
  <si>
    <t>Details of investments in quoted shares as at 30 September 2002 are as follows:-</t>
  </si>
  <si>
    <t>Effect of shares issued pursuant to ESOS</t>
  </si>
  <si>
    <t>During the cumulative period ended 30 September 2002:</t>
  </si>
  <si>
    <t>Total group borrowings as at 30 September 2002 are as follows:-</t>
  </si>
  <si>
    <t>Profit on Sale of  Investments and Properties</t>
  </si>
  <si>
    <t>Quoted Securities</t>
  </si>
  <si>
    <t>Earnings Per Share</t>
  </si>
  <si>
    <t>Changes in Group Composition</t>
  </si>
  <si>
    <t>Status of Corporate Proposal</t>
  </si>
  <si>
    <t>Issuance and Repayment of Debts and Equity Securities</t>
  </si>
  <si>
    <t>Group Borrowings and Debt Securities</t>
  </si>
  <si>
    <t>Contingent Liabilities</t>
  </si>
  <si>
    <t>Off Balance Sheet Financial Instruments</t>
  </si>
  <si>
    <t>Material Litigation</t>
  </si>
  <si>
    <t>Segmental Reporting</t>
  </si>
  <si>
    <t>Performance Review</t>
  </si>
  <si>
    <t>Material Changes in Quarterly Result Compared to The Results of the Immediate  Preceding Quarter</t>
  </si>
  <si>
    <t>Seasonal or Cyclical Factors</t>
  </si>
  <si>
    <t>Prospect for Current Financial Period</t>
  </si>
  <si>
    <t>6.</t>
  </si>
  <si>
    <t>7.</t>
  </si>
  <si>
    <t>8.</t>
  </si>
  <si>
    <t>9.</t>
  </si>
  <si>
    <t>10.</t>
  </si>
  <si>
    <t>11.</t>
  </si>
  <si>
    <t>Plantation</t>
  </si>
  <si>
    <t>Property</t>
  </si>
  <si>
    <t>Trading</t>
  </si>
  <si>
    <t>Group total sales</t>
  </si>
  <si>
    <t>Inter-segment sales</t>
  </si>
  <si>
    <t>External sales</t>
  </si>
  <si>
    <t>Manufacture</t>
  </si>
  <si>
    <t>Services</t>
  </si>
  <si>
    <t>Result</t>
  </si>
  <si>
    <t>Segment information for the cumulative period is presented in respect of the Group's business segments as follows:</t>
  </si>
  <si>
    <t>Finance &amp; Investment</t>
  </si>
  <si>
    <t>12.</t>
  </si>
  <si>
    <t>13.</t>
  </si>
  <si>
    <t>14.</t>
  </si>
  <si>
    <t>17.</t>
  </si>
  <si>
    <t>19.</t>
  </si>
  <si>
    <t>21.</t>
  </si>
  <si>
    <t>20.</t>
  </si>
  <si>
    <t>The audit report of the preceding audited financial statements was not qualified.</t>
  </si>
  <si>
    <t>Qualification of the Audit Report of Preceding Audited Financial Statements</t>
  </si>
  <si>
    <t>Interest expense</t>
  </si>
  <si>
    <t>Material Subsequent Events</t>
  </si>
  <si>
    <t>Malaysian taxation based on profit for the period</t>
  </si>
  <si>
    <t>During the current quarter, the Group's effective interest in our Associate, UAC Berhad was diluted to 40.5% as at 30 September 2002 following UAC's issue of shares pursuant to the company's ESOS.  There were no other changes in the composition of the Group for the financial period ended 30 September 2002.</t>
  </si>
  <si>
    <t xml:space="preserve">Segment result </t>
  </si>
  <si>
    <t xml:space="preserve">Other investment </t>
  </si>
  <si>
    <t xml:space="preserve">Share of result of </t>
  </si>
  <si>
    <t>Current Period</t>
  </si>
  <si>
    <t>Cumulative Period</t>
  </si>
  <si>
    <t>UNAUDITED CONDENSED CONSOLIDATED STATEMENT OF CHANGES IN EQUITY</t>
  </si>
  <si>
    <t>Receivables</t>
  </si>
  <si>
    <t>Unsecured short term borrowings</t>
  </si>
  <si>
    <t>Unsecured long term borrowings</t>
  </si>
  <si>
    <t xml:space="preserve">31 December </t>
  </si>
  <si>
    <t>30 September 2002</t>
  </si>
  <si>
    <t xml:space="preserve">Net (losses)/gains not recognised </t>
  </si>
  <si>
    <t xml:space="preserve">  in the income statement</t>
  </si>
  <si>
    <t>Elim'n</t>
  </si>
  <si>
    <t>Other investment income/(loss)</t>
  </si>
  <si>
    <t>Trade and other payables</t>
  </si>
  <si>
    <t>23.</t>
  </si>
  <si>
    <t>Crop Production</t>
  </si>
  <si>
    <t>Period</t>
  </si>
  <si>
    <t>Cumulative</t>
  </si>
  <si>
    <t xml:space="preserve">(Audited) </t>
  </si>
  <si>
    <t xml:space="preserve">2001  </t>
  </si>
  <si>
    <t>22.</t>
  </si>
  <si>
    <t>Rubber - '000 Kilos</t>
  </si>
  <si>
    <t>FFB - MT</t>
  </si>
  <si>
    <t>Operating Activities</t>
  </si>
  <si>
    <t xml:space="preserve">    income</t>
  </si>
  <si>
    <t xml:space="preserve">    - external</t>
  </si>
  <si>
    <t xml:space="preserve">    Associates</t>
  </si>
  <si>
    <t>Loss after taxation</t>
  </si>
  <si>
    <t xml:space="preserve">    before tax</t>
  </si>
  <si>
    <t>Profit/(loss)</t>
  </si>
  <si>
    <t>The assumed conversion from the exercise of the options under the ESOS during the preceding year would be antidilutive, and accordingly, the basic and fully diluted loss per share for the preceding year are the same.</t>
  </si>
  <si>
    <t>On 20 August 2002, the Company declared an interim dividend of 7.5% or 3.75 sen per share (2001: Nil)  payable on 19 November 2002 to shareholders registered in the Register of Members at the close of business on 21 October 2002.</t>
  </si>
  <si>
    <t>For the quarter ended 30 September 2002</t>
  </si>
  <si>
    <t>As at 30 September 2002</t>
  </si>
  <si>
    <t xml:space="preserve">For the quarter ended </t>
  </si>
  <si>
    <t>(iii)</t>
  </si>
  <si>
    <t>the KLSE for the listing of and quotation for the new ordinary shares in SCB arising from the conversion of the Proposed RCBs; and</t>
  </si>
  <si>
    <t>(iv)</t>
  </si>
  <si>
    <t>any other relevant authorities.</t>
  </si>
  <si>
    <t>At an Extraordinary General Meeting held on 14 June 2002, the shareholders of SCB Developments Berhad ("SCB") voted in favour of SCB's proposed acquisition of Optima Jaya Sdn Bhd ("OJSB").   As such, the completion of this acquisition is now pending the discharge of the charge on OJSB's hotel property.  The Securities Commission has approved an extension of time to 31 December 2002 for the implementation of the Proposed Acquisition.</t>
  </si>
  <si>
    <t>The Proposals are subject to the following approval being obtained from:</t>
  </si>
  <si>
    <t>The interim financial report is unaudited and has been prepared in compliance with MASB No. 26 "Interim Financial Reporting" and Appendix 9B of the Listing Requirements of KLSE.</t>
  </si>
  <si>
    <t>Basis of Preparation</t>
  </si>
  <si>
    <t>SUMMARY OF FINANCIAL INFORMATION</t>
  </si>
  <si>
    <t>END</t>
  </si>
  <si>
    <t>As at End of Current Quarter</t>
  </si>
  <si>
    <t xml:space="preserve">As at Preceding Financial Year </t>
  </si>
  <si>
    <t>Net Tangible Assets</t>
  </si>
  <si>
    <t>Change in group structure</t>
  </si>
  <si>
    <t>24.</t>
  </si>
  <si>
    <t>Comparative Figures</t>
  </si>
  <si>
    <t>Capital Commitments</t>
  </si>
  <si>
    <t>The Group has the following commitments as at 30 September 2002:</t>
  </si>
  <si>
    <t>Proposed acquisition of Optima Jaya</t>
  </si>
  <si>
    <t>Authorised but not contracted:</t>
  </si>
  <si>
    <t>Authorised and contracted:</t>
  </si>
  <si>
    <t xml:space="preserve">Capital expenditure </t>
  </si>
  <si>
    <t>On 26 August and 24 October 2002, our Subsidiary, SCB Developments Berhad ("SCB") announced a proposal to embark on a Proposed Fund Raising Programme ("Proposals") of up to RM300 million by undertaking the following issues:</t>
  </si>
  <si>
    <t>RM30 Million Islamic Commercial Papers;</t>
  </si>
  <si>
    <t>RM190 Million Islamic Bonds; and</t>
  </si>
  <si>
    <t>the shareholders of SCB at the extraordinary general meeting to be convened for the Proposed RCBs;</t>
  </si>
  <si>
    <t>Securities Commission;</t>
  </si>
  <si>
    <t>RM80 Million Redeemable Convertible Bonds ("RCB").</t>
  </si>
  <si>
    <t>Plantation Statistics</t>
  </si>
  <si>
    <t>FFB (per tonne)</t>
  </si>
  <si>
    <t>Palm oil (per tonne)</t>
  </si>
  <si>
    <t>Palm kernel (per tonne)</t>
  </si>
  <si>
    <t>Rubber (per kg)</t>
  </si>
  <si>
    <t>Planted areas (hectares)</t>
  </si>
  <si>
    <t>Oil palm - mature</t>
  </si>
  <si>
    <t xml:space="preserve">               - immature</t>
  </si>
  <si>
    <t>Rubber - mature</t>
  </si>
  <si>
    <t xml:space="preserve">The current upward movement of palm oil prices, coupled with our expectation of better production levels in the second half will benefit the Plantation Division.    The recovery of the Malaysian economy will augur well for the Affin Group, which will in turn have a positive bearing on the overall profitability of the Finance &amp; Investment Division.   UAC will continue to contribute significantly towards the bottom line of the Manufacturing Division.    Property Division expects to produce a satisfactory surplus, albeit lower than last year due to the absence of major sales of commercial lots. </t>
  </si>
  <si>
    <t>Average Selling Prices (RM)</t>
  </si>
  <si>
    <t>Issue of shares - ESOS</t>
  </si>
  <si>
    <t xml:space="preserve">During the nine months, Property registered a lower surplus of RM41.69 million (Last year: RM54.67 million) mainly due to lower progress billings, while Manufacturing Division's contribution of RM16.73 million is comparable with last year mainly due to strong profit contribution from UAC that offset the lower results posted by other operating units.   Trading Division registered a higher deficit of RM13.40 million (Last year: RM4.34 million) mainly due to a higher loss from Boustead Trading which is attributable to an increase in doubtful debts of RM11 million.    Services Division incurred a cumulative loss of RM7.09 million, mainly due to negative contributions from the education sector and our shipping business. </t>
  </si>
  <si>
    <t>Deferred taxation</t>
  </si>
  <si>
    <t>The Proposals will be secured by the assignment of progress billings from Mutiara Damansara and Mutiara Rini projects, Mutiara Rini Sdn Bhd Escrow Account, Profit Service Account and Principal Service Reserve Account and will now exclude the first legal charge over certain properties of the SCB Group.  In addition, a negative pledge will be provided by SCB in favour of bondholders.</t>
  </si>
  <si>
    <t xml:space="preserve">The Group issued a total of  RM25 million medium term notes at par for financing plantation development, bringing the total medium term notes issued under the RM100 million Commercial Paper/Medium Term Notes Facility to RM50 million. </t>
  </si>
  <si>
    <t>As disclosed in Note 24 of the Y2001 Audited Financial Statements, the Group changed its accounting policy  with respect to the amortisation of long leasehold plantation land, in compliance with the new MASB Standard Number 15 "Property, Plant and Equipment".  The change in accounting policy was accounted for retrospectively, and was effected when the 4th quarter interim financial report was presented.   Accordingly, the comparative figure for the quarter and cumulative period ended 30 September 2001 are restated.  The following figures have been amended:</t>
  </si>
  <si>
    <t>The Company issued 118,000 ordinary shares of 50 sen at RM1.88 per share to eligible employees pursuant to the Boustead Employees' Share Option Scheme.</t>
  </si>
  <si>
    <t>UNAUDITED CONDENSED CONSOLIDATED CASH FLOW STATEMENT</t>
  </si>
  <si>
    <t>Capital and reserves</t>
  </si>
  <si>
    <t>Analysis of Cash and Cash Equivalents</t>
  </si>
  <si>
    <t>Deposits, cash and bank balances</t>
  </si>
  <si>
    <t>Overdrafts</t>
  </si>
  <si>
    <t>Valuations of investment properties, plant and buildings have been brought forward without amendment from the previous annual report.</t>
  </si>
  <si>
    <t xml:space="preserve">*Share </t>
  </si>
  <si>
    <t xml:space="preserve">*Revaluation </t>
  </si>
  <si>
    <t xml:space="preserve">*Reserve on </t>
  </si>
  <si>
    <t xml:space="preserve">*Statutory </t>
  </si>
  <si>
    <t xml:space="preserve">*Other </t>
  </si>
  <si>
    <t xml:space="preserve"> - prior year adjustment #</t>
  </si>
  <si>
    <r>
      <t>NOTES</t>
    </r>
    <r>
      <rPr>
        <b/>
        <u val="single"/>
        <sz val="20"/>
        <rFont val="Times New Roman"/>
        <family val="1"/>
      </rPr>
      <t xml:space="preserve"> </t>
    </r>
  </si>
  <si>
    <t>#</t>
  </si>
  <si>
    <t>Denotes non distributable reserves.</t>
  </si>
  <si>
    <t xml:space="preserve">* </t>
  </si>
  <si>
    <t xml:space="preserve">For the nine months ended 30 September 2002, the Group posted an unaudited profit before tax of RM93.02 million (Last year: deficit of RM28.92 million), mainly due to Affin Group's positive contribution of RM24.07 million (Last year: deficit of RM99.20 million).   Plantation Division's profit contribution of RM63.43 million (Last year: RM24.65 million) for the cumulative period  is significantly higher mainly due to favourable palm oil prices which averaged at RM1,247 per MT (Last year: RM816).  Finance &amp; Investment also turned in a better set of result to register a lower deficit of RM8.37 million (Last year: deficit of RM115.84 million), reflecting the improved performance of Affin Group and Royal &amp; Sun Alliance.  </t>
  </si>
  <si>
    <t>The Group's pre-tax profit for the quarter of RM19.34 million is 43% lower than the previous quarter of RM33.79 million.  Compared to the last quarter, Plantation's profit contribution was higher by RM6.25 million mainly due to the more favourable palm oil prices and production levels.  During the current quarter, Finance &amp; Investment incurred a deficit of RM15.30 million (Previous quarter: profit of RM932,000), as Affin Group turned in a deficit of RM3.57 million (Preceding quarter: profit of RM13.86 million) due to loan provisions while the Boustead Holdings at the company level, continues to incur losses due to finance cost on investments.  Property Division registered an 86% increase from last quarter, due to new launches and higher progress billings.  Manufacturing Division's profit for current quarter is lower  due to lower contributions from Associates.  Trading Division's profit for the quarter is lower due to a decline in sales and the increase in doubtful debts.</t>
  </si>
  <si>
    <t xml:space="preserve">Note: For full text of the above announcement, please access the KLSE Web site at www.klse.com.my
</t>
  </si>
  <si>
    <t>Comparative earnings per share has been restated to take into account the effect on the net profit for the preceding quarter arising from the change in accounting policy with respect to  amortisation of long leasehold plantation land (Note 3).</t>
  </si>
  <si>
    <t>The fully diluted loss per share for the quarter is calculated by dividing the net loss attributable to ordinary shareholders of RM10,630,000 by the enlarged weighted average number of ordinary shares outstanding during the quarter of 274,841,846 as shown below:</t>
  </si>
  <si>
    <t>The basic loss per share for the quarter is calculated by dividing the net loss attributable to ordinary shareholders of RM10,630,000 (2001: RM32,262,000) by the weighted average number of ordinary shares outstanding during the quarter of 272,762,317 (2001: 272,752,645) as shown below:</t>
  </si>
  <si>
    <t>There were no other corporate proposals announced or pending completion as at 22 November 2002.</t>
  </si>
  <si>
    <t xml:space="preserve">The status of the contingent liabilities as disclosed in the 2001 Annual Report remains unchanged as at 22 November 2002.  No other contingent liability has arisen since the financial year end. </t>
  </si>
  <si>
    <t>The Group does not have any off balance sheet financial instruments as at 22 November 2002.</t>
  </si>
  <si>
    <t>The status of the material litigation as disclosed in the 2001 Annual Report remains unchanged as at 22 November 2002.    The Group is not engaged in any other material litigation.</t>
  </si>
  <si>
    <t xml:space="preserve">There are no material subsequent events as at 22 November 2002. </t>
  </si>
  <si>
    <t>25.</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</si>
</sst>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0.0%"/>
    <numFmt numFmtId="185" formatCode="#,##0.0_);\(#,##0.0\)"/>
    <numFmt numFmtId="186" formatCode="_(* #,##0_);_(* \(#,##0\);_(* &quot;-&quot;??_);_(@_)"/>
    <numFmt numFmtId="187" formatCode="_(* #,##0.0_);_(* \(#,##0.0\);_(* &quot;-&quot;??_);_(@_)"/>
    <numFmt numFmtId="188" formatCode="dd/mmm/yyyy"/>
    <numFmt numFmtId="189" formatCode="#,##0;\(#,##0\)"/>
    <numFmt numFmtId="190" formatCode="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
    <numFmt numFmtId="198" formatCode="#,##0.0"/>
    <numFmt numFmtId="199" formatCode="#,##0\ ;\)#,##0\)"/>
    <numFmt numFmtId="200" formatCode="#,##0\ ;\(#,##0\)"/>
    <numFmt numFmtId="201" formatCode="_(* #,##0.0_);_(* \(#,##0.0\);_(* &quot;-&quot;_);_(@_)"/>
    <numFmt numFmtId="202" formatCode="#,##0.0;\-#,##0.0"/>
    <numFmt numFmtId="203" formatCode="0.000"/>
    <numFmt numFmtId="204" formatCode="_(* #,##0.0_);_(* \(#,##0.0\);_(* &quot;-&quot;?_);_(@_)"/>
    <numFmt numFmtId="205" formatCode="General_)"/>
    <numFmt numFmtId="206" formatCode="_(* #,##0.000_);_(* \(#,##0.000\);_(* &quot;-&quot;??_);_(@_)"/>
    <numFmt numFmtId="207" formatCode="_(* #,##0.0000_);_(* \(#,##0.0000\);_(* &quot;-&quot;??_);_(@_)"/>
    <numFmt numFmtId="208" formatCode="&quot;RM&quot;#,##0"/>
    <numFmt numFmtId="209" formatCode="#,##0.000_);\(#,##0.000\)"/>
    <numFmt numFmtId="210" formatCode="#,##0.0000_);\(#,##0.0000\)"/>
    <numFmt numFmtId="211" formatCode="mmmm\-yy"/>
    <numFmt numFmtId="212" formatCode="&quot;Yes&quot;;&quot;Yes&quot;;&quot;No&quot;"/>
    <numFmt numFmtId="213" formatCode="&quot;True&quot;;&quot;True&quot;;&quot;False&quot;"/>
    <numFmt numFmtId="214" formatCode="&quot;On&quot;;&quot;On&quot;;&quot;Off&quot;"/>
    <numFmt numFmtId="215" formatCode="[$-409]dddd\,\ mmmm\ dd\,\ yyyy"/>
    <numFmt numFmtId="216" formatCode="[$-409]d\-mmm\-yy;@"/>
    <numFmt numFmtId="217" formatCode="#,##0.0_);[Red]\(#,##0.0\)"/>
    <numFmt numFmtId="218" formatCode="#,##0;[Red]#,##0"/>
    <numFmt numFmtId="219" formatCode="[$€-2]\ #,##0.00_);[Red]\([$€-2]\ #,##0.00\)"/>
    <numFmt numFmtId="220" formatCode="&quot;RM&quot;#,##0.0_);\(&quot;RM&quot;#,##0.0\)"/>
    <numFmt numFmtId="221" formatCode="#,##0_ ;[Red]\-#,##0\ "/>
  </numFmts>
  <fonts count="42">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color indexed="8"/>
      <name val="Times New Roman"/>
      <family val="1"/>
    </font>
    <font>
      <b/>
      <sz val="12"/>
      <name val="Times New Roman"/>
      <family val="1"/>
    </font>
    <font>
      <sz val="14"/>
      <name val="Times New Roman"/>
      <family val="1"/>
    </font>
    <font>
      <b/>
      <sz val="14"/>
      <name val="Times New Roman"/>
      <family val="1"/>
    </font>
    <font>
      <b/>
      <sz val="16"/>
      <color indexed="8"/>
      <name val="Times New Roman"/>
      <family val="1"/>
    </font>
    <font>
      <sz val="16"/>
      <name val="Times New Roman"/>
      <family val="1"/>
    </font>
    <font>
      <b/>
      <sz val="16"/>
      <name val="Times New Roman"/>
      <family val="1"/>
    </font>
    <font>
      <b/>
      <sz val="10"/>
      <name val="Times New Roman"/>
      <family val="1"/>
    </font>
    <font>
      <b/>
      <sz val="11"/>
      <name val="Times New Roman"/>
      <family val="1"/>
    </font>
    <font>
      <sz val="16"/>
      <name val="Arial"/>
      <family val="0"/>
    </font>
    <font>
      <u val="single"/>
      <sz val="9"/>
      <color indexed="12"/>
      <name val="Arial"/>
      <family val="0"/>
    </font>
    <font>
      <b/>
      <sz val="13"/>
      <name val="Times New Roman"/>
      <family val="1"/>
    </font>
    <font>
      <u val="single"/>
      <sz val="9.6"/>
      <color indexed="36"/>
      <name val="Arial"/>
      <family val="0"/>
    </font>
    <font>
      <b/>
      <sz val="22"/>
      <color indexed="10"/>
      <name val="Times New Roman"/>
      <family val="1"/>
    </font>
    <font>
      <sz val="18"/>
      <name val="Times New Roman"/>
      <family val="1"/>
    </font>
    <font>
      <sz val="8"/>
      <name val="Arial"/>
      <family val="0"/>
    </font>
    <font>
      <sz val="18"/>
      <color indexed="8"/>
      <name val="Times New Roman"/>
      <family val="1"/>
    </font>
    <font>
      <sz val="18"/>
      <name val="Arial"/>
      <family val="0"/>
    </font>
    <font>
      <b/>
      <sz val="18"/>
      <name val="Times New Roman"/>
      <family val="1"/>
    </font>
    <font>
      <sz val="14"/>
      <name val="Arial"/>
      <family val="0"/>
    </font>
    <font>
      <b/>
      <sz val="14"/>
      <color indexed="10"/>
      <name val="Times New Roman"/>
      <family val="1"/>
    </font>
    <font>
      <b/>
      <u val="single"/>
      <sz val="14"/>
      <name val="Times New Roman"/>
      <family val="1"/>
    </font>
    <font>
      <b/>
      <sz val="20"/>
      <name val="Times New Roman"/>
      <family val="1"/>
    </font>
    <font>
      <b/>
      <sz val="20"/>
      <color indexed="8"/>
      <name val="Times New Roman"/>
      <family val="1"/>
    </font>
    <font>
      <sz val="20"/>
      <name val="Times New Roman"/>
      <family val="1"/>
    </font>
    <font>
      <b/>
      <sz val="24"/>
      <color indexed="8"/>
      <name val="Times New Roman"/>
      <family val="1"/>
    </font>
    <font>
      <sz val="24"/>
      <name val="Times New Roman"/>
      <family val="1"/>
    </font>
    <font>
      <b/>
      <sz val="22"/>
      <color indexed="8"/>
      <name val="Times New Roman"/>
      <family val="1"/>
    </font>
    <font>
      <b/>
      <sz val="24"/>
      <name val="Times New Roman"/>
      <family val="1"/>
    </font>
    <font>
      <sz val="12"/>
      <color indexed="8"/>
      <name val="Times New Roman"/>
      <family val="1"/>
    </font>
    <font>
      <b/>
      <sz val="10"/>
      <color indexed="8"/>
      <name val="Arial"/>
      <family val="2"/>
    </font>
    <font>
      <b/>
      <sz val="12"/>
      <name val="Arial"/>
      <family val="0"/>
    </font>
    <font>
      <i/>
      <sz val="12"/>
      <name val="Times New Roman"/>
      <family val="1"/>
    </font>
    <font>
      <sz val="10"/>
      <color indexed="8"/>
      <name val="Times New Roman"/>
      <family val="1"/>
    </font>
    <font>
      <b/>
      <u val="single"/>
      <sz val="20"/>
      <name val="Times New Roman"/>
      <family val="1"/>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4"/>
        <bgColor indexed="64"/>
      </patternFill>
    </fill>
  </fills>
  <borders count="14">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24">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37" fontId="0" fillId="2" borderId="0">
      <alignment/>
      <protection/>
    </xf>
    <xf numFmtId="0" fontId="4" fillId="0" borderId="0">
      <alignment/>
      <protection/>
    </xf>
    <xf numFmtId="9" fontId="4" fillId="0" borderId="0" applyFont="0" applyFill="0" applyBorder="0" applyAlignment="0" applyProtection="0"/>
  </cellStyleXfs>
  <cellXfs count="616">
    <xf numFmtId="37" fontId="0" fillId="2" borderId="0" xfId="0" applyNumberFormat="1" applyAlignment="1">
      <alignment/>
    </xf>
    <xf numFmtId="37" fontId="4" fillId="0" borderId="0" xfId="0" applyNumberFormat="1" applyFont="1" applyFill="1" applyAlignment="1">
      <alignment/>
    </xf>
    <xf numFmtId="37" fontId="9" fillId="0" borderId="0" xfId="0" applyNumberFormat="1" applyFont="1" applyFill="1" applyAlignment="1">
      <alignment/>
    </xf>
    <xf numFmtId="37" fontId="4" fillId="0" borderId="0" xfId="0" applyNumberFormat="1" applyFont="1" applyFill="1" applyBorder="1" applyAlignment="1">
      <alignment/>
    </xf>
    <xf numFmtId="37" fontId="0" fillId="0" borderId="0" xfId="0" applyNumberFormat="1" applyFill="1" applyAlignment="1">
      <alignment/>
    </xf>
    <xf numFmtId="37" fontId="7" fillId="0" borderId="0" xfId="0" applyNumberFormat="1" applyFont="1" applyFill="1" applyAlignment="1">
      <alignment horizontal="center"/>
    </xf>
    <xf numFmtId="37" fontId="4" fillId="0" borderId="0" xfId="0" applyNumberFormat="1" applyFont="1" applyFill="1" applyAlignment="1">
      <alignment/>
    </xf>
    <xf numFmtId="37" fontId="11" fillId="0" borderId="0" xfId="0" applyNumberFormat="1" applyFont="1" applyFill="1" applyAlignment="1">
      <alignment/>
    </xf>
    <xf numFmtId="37" fontId="12" fillId="0" borderId="0" xfId="0" applyNumberFormat="1" applyFont="1" applyFill="1" applyAlignment="1">
      <alignment/>
    </xf>
    <xf numFmtId="37" fontId="5" fillId="0" borderId="0" xfId="0" applyNumberFormat="1" applyFont="1" applyFill="1" applyAlignment="1">
      <alignment horizontal="center"/>
    </xf>
    <xf numFmtId="37" fontId="8" fillId="0" borderId="0" xfId="0" applyNumberFormat="1" applyFont="1" applyFill="1" applyAlignment="1">
      <alignment horizontal="center"/>
    </xf>
    <xf numFmtId="37" fontId="10" fillId="0" borderId="0" xfId="0" applyNumberFormat="1" applyFont="1" applyFill="1" applyAlignment="1">
      <alignment horizontal="center"/>
    </xf>
    <xf numFmtId="37" fontId="9" fillId="0" borderId="0" xfId="0" applyNumberFormat="1" applyFont="1" applyFill="1" applyAlignment="1">
      <alignment horizontal="centerContinuous"/>
    </xf>
    <xf numFmtId="37" fontId="9" fillId="0" borderId="0" xfId="0" applyNumberFormat="1" applyFont="1" applyFill="1" applyAlignment="1">
      <alignment horizontal="center"/>
    </xf>
    <xf numFmtId="37" fontId="9" fillId="0" borderId="0" xfId="0" applyNumberFormat="1" applyFont="1" applyFill="1" applyBorder="1" applyAlignment="1">
      <alignment/>
    </xf>
    <xf numFmtId="37" fontId="25" fillId="0" borderId="0" xfId="0" applyNumberFormat="1" applyFont="1" applyFill="1" applyAlignment="1">
      <alignment horizontal="justify" wrapText="1"/>
    </xf>
    <xf numFmtId="38" fontId="9" fillId="0" borderId="0" xfId="0" applyNumberFormat="1" applyFont="1" applyFill="1" applyAlignment="1">
      <alignment/>
    </xf>
    <xf numFmtId="38" fontId="4" fillId="0" borderId="0" xfId="0" applyNumberFormat="1" applyFont="1" applyFill="1" applyAlignment="1">
      <alignment/>
    </xf>
    <xf numFmtId="38" fontId="18" fillId="0" borderId="0" xfId="0" applyNumberFormat="1" applyFont="1" applyFill="1" applyAlignment="1">
      <alignment horizontal="right"/>
    </xf>
    <xf numFmtId="38" fontId="10" fillId="0" borderId="0" xfId="0" applyNumberFormat="1" applyFont="1" applyFill="1" applyAlignment="1">
      <alignment horizontal="right"/>
    </xf>
    <xf numFmtId="38" fontId="3" fillId="0" borderId="0" xfId="0" applyNumberFormat="1" applyFont="1" applyFill="1" applyAlignment="1">
      <alignment/>
    </xf>
    <xf numFmtId="38" fontId="8" fillId="0" borderId="0" xfId="0" applyNumberFormat="1" applyFont="1" applyFill="1" applyAlignment="1">
      <alignment horizontal="right"/>
    </xf>
    <xf numFmtId="38" fontId="10" fillId="0" borderId="0" xfId="0" applyNumberFormat="1" applyFont="1" applyFill="1" applyAlignment="1">
      <alignment/>
    </xf>
    <xf numFmtId="38" fontId="8" fillId="0" borderId="0" xfId="0" applyNumberFormat="1" applyFont="1" applyFill="1" applyAlignment="1">
      <alignment/>
    </xf>
    <xf numFmtId="38" fontId="9" fillId="0" borderId="0" xfId="0" applyNumberFormat="1" applyFont="1" applyFill="1" applyBorder="1" applyAlignment="1">
      <alignment/>
    </xf>
    <xf numFmtId="38" fontId="9" fillId="0" borderId="0" xfId="0" applyNumberFormat="1" applyFont="1" applyFill="1" applyAlignment="1" quotePrefix="1">
      <alignment/>
    </xf>
    <xf numFmtId="38" fontId="9" fillId="0" borderId="1" xfId="0" applyNumberFormat="1" applyFont="1" applyFill="1" applyBorder="1" applyAlignment="1" quotePrefix="1">
      <alignment horizontal="right"/>
    </xf>
    <xf numFmtId="38" fontId="9" fillId="0" borderId="1" xfId="0" applyNumberFormat="1" applyFont="1" applyFill="1" applyBorder="1" applyAlignment="1">
      <alignment horizontal="right"/>
    </xf>
    <xf numFmtId="38" fontId="9" fillId="0" borderId="0" xfId="0" applyNumberFormat="1" applyFont="1" applyFill="1" applyAlignment="1">
      <alignment horizontal="right"/>
    </xf>
    <xf numFmtId="38" fontId="4" fillId="0" borderId="0" xfId="0" applyNumberFormat="1" applyFont="1" applyFill="1" applyBorder="1" applyAlignment="1">
      <alignment/>
    </xf>
    <xf numFmtId="38" fontId="9" fillId="0" borderId="2" xfId="0" applyNumberFormat="1" applyFont="1" applyFill="1" applyBorder="1" applyAlignment="1" quotePrefix="1">
      <alignment horizontal="right"/>
    </xf>
    <xf numFmtId="38" fontId="9" fillId="0" borderId="3" xfId="0" applyNumberFormat="1" applyFont="1" applyFill="1" applyBorder="1" applyAlignment="1">
      <alignment/>
    </xf>
    <xf numFmtId="38" fontId="9" fillId="0" borderId="3" xfId="0" applyNumberFormat="1" applyFont="1" applyFill="1" applyBorder="1" applyAlignment="1" quotePrefix="1">
      <alignment horizontal="right"/>
    </xf>
    <xf numFmtId="38" fontId="9" fillId="0" borderId="0" xfId="0" applyNumberFormat="1" applyFont="1" applyFill="1" applyAlignment="1">
      <alignment wrapText="1"/>
    </xf>
    <xf numFmtId="38" fontId="9" fillId="0" borderId="4" xfId="0" applyNumberFormat="1" applyFont="1" applyFill="1" applyBorder="1" applyAlignment="1" quotePrefix="1">
      <alignment horizontal="right"/>
    </xf>
    <xf numFmtId="38" fontId="9" fillId="0" borderId="1" xfId="0" applyNumberFormat="1" applyFont="1" applyFill="1" applyBorder="1" applyAlignment="1">
      <alignment/>
    </xf>
    <xf numFmtId="38" fontId="9" fillId="0" borderId="0" xfId="15" applyNumberFormat="1" applyFont="1" applyFill="1" applyAlignment="1" quotePrefix="1">
      <alignment horizontal="right"/>
    </xf>
    <xf numFmtId="38" fontId="9" fillId="0" borderId="0" xfId="15" applyNumberFormat="1" applyFont="1" applyFill="1" applyAlignment="1">
      <alignment/>
    </xf>
    <xf numFmtId="38" fontId="9" fillId="0" borderId="0" xfId="0" applyNumberFormat="1" applyFont="1" applyFill="1" applyAlignment="1" quotePrefix="1">
      <alignment horizontal="right"/>
    </xf>
    <xf numFmtId="38" fontId="9" fillId="0" borderId="5" xfId="0" applyNumberFormat="1" applyFont="1" applyFill="1" applyBorder="1" applyAlignment="1">
      <alignment/>
    </xf>
    <xf numFmtId="38" fontId="13" fillId="0" borderId="0" xfId="0" applyNumberFormat="1" applyFont="1" applyFill="1" applyAlignment="1">
      <alignment/>
    </xf>
    <xf numFmtId="38" fontId="14" fillId="0" borderId="0" xfId="0" applyNumberFormat="1" applyFont="1" applyFill="1" applyAlignment="1">
      <alignment/>
    </xf>
    <xf numFmtId="38" fontId="4" fillId="0" borderId="0" xfId="0" applyNumberFormat="1" applyFont="1" applyFill="1" applyAlignment="1" quotePrefix="1">
      <alignment/>
    </xf>
    <xf numFmtId="37" fontId="21" fillId="0" borderId="0" xfId="0" applyNumberFormat="1" applyFont="1" applyFill="1" applyAlignment="1">
      <alignment/>
    </xf>
    <xf numFmtId="37" fontId="23" fillId="0" borderId="0" xfId="0" applyNumberFormat="1" applyFont="1" applyFill="1" applyAlignment="1">
      <alignment/>
    </xf>
    <xf numFmtId="37" fontId="5" fillId="0" borderId="0" xfId="0" applyNumberFormat="1" applyFont="1" applyFill="1" applyAlignment="1">
      <alignment/>
    </xf>
    <xf numFmtId="37" fontId="5" fillId="0" borderId="0" xfId="0" applyNumberFormat="1" applyFont="1" applyFill="1" applyBorder="1" applyAlignment="1">
      <alignment/>
    </xf>
    <xf numFmtId="37" fontId="21" fillId="0" borderId="0" xfId="0" applyNumberFormat="1" applyFont="1" applyFill="1" applyBorder="1" applyAlignment="1">
      <alignment/>
    </xf>
    <xf numFmtId="37" fontId="24" fillId="0" borderId="0" xfId="0" applyNumberFormat="1" applyFont="1" applyFill="1" applyBorder="1" applyAlignment="1">
      <alignment/>
    </xf>
    <xf numFmtId="37" fontId="21" fillId="0" borderId="1" xfId="0" applyNumberFormat="1" applyFont="1" applyFill="1" applyBorder="1" applyAlignment="1">
      <alignment/>
    </xf>
    <xf numFmtId="37" fontId="24" fillId="0" borderId="1" xfId="0" applyNumberFormat="1" applyFont="1" applyFill="1" applyBorder="1" applyAlignment="1">
      <alignment/>
    </xf>
    <xf numFmtId="37" fontId="21" fillId="0" borderId="3" xfId="0" applyNumberFormat="1" applyFont="1" applyFill="1" applyBorder="1" applyAlignment="1">
      <alignment/>
    </xf>
    <xf numFmtId="37" fontId="24" fillId="0" borderId="0" xfId="0" applyNumberFormat="1" applyFont="1" applyFill="1" applyAlignment="1">
      <alignment/>
    </xf>
    <xf numFmtId="37" fontId="21" fillId="0" borderId="0" xfId="0" applyNumberFormat="1" applyFont="1" applyFill="1" applyAlignment="1">
      <alignment vertical="center"/>
    </xf>
    <xf numFmtId="37" fontId="21" fillId="0" borderId="0" xfId="0" applyNumberFormat="1" applyFont="1" applyFill="1" applyAlignment="1">
      <alignment wrapText="1"/>
    </xf>
    <xf numFmtId="41" fontId="25" fillId="0" borderId="0" xfId="0" applyNumberFormat="1" applyFont="1" applyFill="1" applyBorder="1" applyAlignment="1">
      <alignment/>
    </xf>
    <xf numFmtId="37" fontId="5" fillId="0" borderId="0" xfId="0" applyNumberFormat="1" applyFont="1" applyFill="1" applyAlignment="1">
      <alignment vertical="center"/>
    </xf>
    <xf numFmtId="37" fontId="21" fillId="0" borderId="0" xfId="0" applyNumberFormat="1" applyFont="1" applyFill="1" applyBorder="1" applyAlignment="1">
      <alignment vertical="center"/>
    </xf>
    <xf numFmtId="37" fontId="21" fillId="0" borderId="0" xfId="0" applyNumberFormat="1" applyFont="1" applyFill="1" applyAlignment="1" quotePrefix="1">
      <alignment/>
    </xf>
    <xf numFmtId="37" fontId="21" fillId="0" borderId="0" xfId="0" applyNumberFormat="1" applyFont="1" applyFill="1" applyAlignment="1">
      <alignment horizontal="justify"/>
    </xf>
    <xf numFmtId="43" fontId="21" fillId="0" borderId="1" xfId="15" applyFont="1" applyFill="1" applyBorder="1" applyAlignment="1">
      <alignment/>
    </xf>
    <xf numFmtId="37" fontId="21" fillId="0" borderId="0" xfId="0" applyNumberFormat="1" applyFont="1" applyFill="1" applyAlignment="1">
      <alignment horizontal="justify" wrapText="1"/>
    </xf>
    <xf numFmtId="37" fontId="5" fillId="0" borderId="0" xfId="0" applyNumberFormat="1" applyFont="1" applyFill="1" applyAlignment="1">
      <alignment horizontal="right"/>
    </xf>
    <xf numFmtId="37" fontId="25" fillId="0" borderId="0" xfId="0" applyNumberFormat="1" applyFont="1" applyFill="1" applyAlignment="1">
      <alignment/>
    </xf>
    <xf numFmtId="37" fontId="23" fillId="0" borderId="0" xfId="0" applyNumberFormat="1" applyFont="1" applyFill="1" applyBorder="1" applyAlignment="1">
      <alignment/>
    </xf>
    <xf numFmtId="37" fontId="23" fillId="0" borderId="1" xfId="0" applyNumberFormat="1" applyFont="1" applyFill="1" applyBorder="1" applyAlignment="1">
      <alignment/>
    </xf>
    <xf numFmtId="37" fontId="23" fillId="0" borderId="3" xfId="0" applyNumberFormat="1" applyFont="1" applyFill="1" applyBorder="1" applyAlignment="1">
      <alignment/>
    </xf>
    <xf numFmtId="41" fontId="21" fillId="0" borderId="0" xfId="0" applyNumberFormat="1" applyFont="1" applyFill="1" applyBorder="1" applyAlignment="1">
      <alignment/>
    </xf>
    <xf numFmtId="37" fontId="23" fillId="0" borderId="0" xfId="0" applyNumberFormat="1" applyFont="1" applyFill="1" applyBorder="1" applyAlignment="1">
      <alignment vertical="center"/>
    </xf>
    <xf numFmtId="41" fontId="23" fillId="0" borderId="0" xfId="0" applyNumberFormat="1" applyFont="1" applyFill="1" applyBorder="1" applyAlignment="1">
      <alignment vertical="center"/>
    </xf>
    <xf numFmtId="37" fontId="23" fillId="0" borderId="0" xfId="0" applyNumberFormat="1" applyFont="1" applyFill="1" applyAlignment="1">
      <alignment vertical="center"/>
    </xf>
    <xf numFmtId="43" fontId="23" fillId="0" borderId="1" xfId="15" applyFont="1" applyFill="1" applyBorder="1" applyAlignment="1">
      <alignment/>
    </xf>
    <xf numFmtId="37" fontId="0" fillId="0" borderId="0" xfId="0" applyNumberFormat="1" applyFont="1" applyFill="1" applyAlignment="1">
      <alignment/>
    </xf>
    <xf numFmtId="37" fontId="8" fillId="0" borderId="0" xfId="0" applyNumberFormat="1" applyFont="1" applyFill="1" applyAlignment="1">
      <alignment/>
    </xf>
    <xf numFmtId="37" fontId="21" fillId="0" borderId="0" xfId="0" applyNumberFormat="1" applyFont="1" applyFill="1" applyAlignment="1">
      <alignment/>
    </xf>
    <xf numFmtId="37" fontId="21" fillId="0" borderId="0" xfId="0" applyNumberFormat="1" applyFont="1" applyFill="1" applyBorder="1" applyAlignment="1">
      <alignment/>
    </xf>
    <xf numFmtId="37" fontId="21" fillId="0" borderId="1" xfId="0" applyNumberFormat="1" applyFont="1" applyFill="1" applyBorder="1" applyAlignment="1">
      <alignment vertical="center"/>
    </xf>
    <xf numFmtId="37" fontId="24" fillId="0" borderId="0" xfId="0" applyNumberFormat="1" applyFont="1" applyFill="1" applyBorder="1" applyAlignment="1">
      <alignment vertical="center"/>
    </xf>
    <xf numFmtId="38" fontId="14" fillId="0" borderId="0" xfId="0" applyNumberFormat="1" applyFont="1" applyFill="1" applyAlignment="1">
      <alignment horizontal="right"/>
    </xf>
    <xf numFmtId="1" fontId="4" fillId="0" borderId="0" xfId="22" applyNumberFormat="1" applyFont="1" applyFill="1" applyBorder="1" applyAlignment="1" applyProtection="1">
      <alignment horizontal="left"/>
      <protection locked="0"/>
    </xf>
    <xf numFmtId="189" fontId="8" fillId="0" borderId="0" xfId="22" applyNumberFormat="1" applyFont="1" applyFill="1" applyBorder="1" applyAlignment="1">
      <alignment horizontal="right"/>
      <protection/>
    </xf>
    <xf numFmtId="189" fontId="4" fillId="0" borderId="0" xfId="22" applyNumberFormat="1" applyFont="1" applyFill="1" applyBorder="1" applyAlignment="1">
      <alignment horizontal="right"/>
      <protection/>
    </xf>
    <xf numFmtId="37" fontId="21" fillId="0" borderId="0" xfId="0" applyNumberFormat="1" applyFont="1" applyFill="1" applyBorder="1" applyAlignment="1">
      <alignment horizontal="right"/>
    </xf>
    <xf numFmtId="41" fontId="21" fillId="0" borderId="0" xfId="0" applyNumberFormat="1" applyFont="1" applyFill="1" applyBorder="1" applyAlignment="1">
      <alignment horizontal="right"/>
    </xf>
    <xf numFmtId="37" fontId="30" fillId="0" borderId="0" xfId="0" applyNumberFormat="1" applyFont="1" applyFill="1" applyAlignment="1">
      <alignment horizontal="center"/>
    </xf>
    <xf numFmtId="37" fontId="30" fillId="0" borderId="0" xfId="0" applyNumberFormat="1" applyFont="1" applyFill="1" applyAlignment="1">
      <alignment horizontal="right"/>
    </xf>
    <xf numFmtId="37" fontId="31" fillId="0" borderId="0" xfId="0" applyNumberFormat="1" applyFont="1" applyFill="1" applyAlignment="1">
      <alignment/>
    </xf>
    <xf numFmtId="188" fontId="29" fillId="0" borderId="0" xfId="0" applyNumberFormat="1" applyFont="1" applyFill="1" applyAlignment="1" quotePrefix="1">
      <alignment horizontal="center"/>
    </xf>
    <xf numFmtId="188" fontId="29" fillId="0" borderId="0" xfId="0" applyNumberFormat="1" applyFont="1" applyFill="1" applyAlignment="1">
      <alignment horizontal="center"/>
    </xf>
    <xf numFmtId="37" fontId="32" fillId="0" borderId="0" xfId="0" applyNumberFormat="1" applyFont="1" applyFill="1" applyAlignment="1">
      <alignment horizontal="center"/>
    </xf>
    <xf numFmtId="37" fontId="33" fillId="0" borderId="0" xfId="0" applyNumberFormat="1" applyFont="1" applyFill="1" applyAlignment="1">
      <alignment/>
    </xf>
    <xf numFmtId="37" fontId="5" fillId="0" borderId="0" xfId="0" applyNumberFormat="1" applyFont="1" applyFill="1" applyAlignment="1">
      <alignment horizontal="justify" vertical="center" wrapText="1"/>
    </xf>
    <xf numFmtId="188" fontId="29" fillId="0" borderId="0" xfId="0" applyNumberFormat="1" applyFont="1" applyFill="1" applyAlignment="1">
      <alignment horizontal="right"/>
    </xf>
    <xf numFmtId="37" fontId="21" fillId="0" borderId="6" xfId="0" applyNumberFormat="1" applyFont="1" applyFill="1" applyBorder="1" applyAlignment="1">
      <alignment/>
    </xf>
    <xf numFmtId="37" fontId="24" fillId="0" borderId="6" xfId="0" applyNumberFormat="1" applyFont="1" applyFill="1" applyBorder="1" applyAlignment="1">
      <alignment/>
    </xf>
    <xf numFmtId="37" fontId="21" fillId="0" borderId="5" xfId="0" applyNumberFormat="1" applyFont="1" applyFill="1" applyBorder="1" applyAlignment="1">
      <alignment vertical="center"/>
    </xf>
    <xf numFmtId="37" fontId="23" fillId="0" borderId="5" xfId="0" applyNumberFormat="1" applyFont="1" applyFill="1" applyBorder="1" applyAlignment="1">
      <alignment vertical="center"/>
    </xf>
    <xf numFmtId="37" fontId="24" fillId="0" borderId="5" xfId="0" applyNumberFormat="1" applyFont="1" applyFill="1" applyBorder="1" applyAlignment="1">
      <alignment vertical="center"/>
    </xf>
    <xf numFmtId="188" fontId="29" fillId="0" borderId="0" xfId="0" applyNumberFormat="1" applyFont="1" applyFill="1" applyBorder="1" applyAlignment="1" quotePrefix="1">
      <alignment horizontal="right"/>
    </xf>
    <xf numFmtId="188" fontId="29" fillId="0" borderId="0" xfId="0" applyNumberFormat="1" applyFont="1" applyFill="1" applyBorder="1" applyAlignment="1">
      <alignment horizontal="center"/>
    </xf>
    <xf numFmtId="37" fontId="34" fillId="0" borderId="0" xfId="0" applyNumberFormat="1" applyFont="1" applyFill="1" applyAlignment="1">
      <alignment horizontal="left"/>
    </xf>
    <xf numFmtId="37" fontId="21" fillId="0" borderId="0" xfId="0" applyNumberFormat="1" applyFont="1" applyFill="1" applyAlignment="1">
      <alignment horizontal="center"/>
    </xf>
    <xf numFmtId="37" fontId="25" fillId="0" borderId="0" xfId="0" applyNumberFormat="1" applyFont="1" applyFill="1" applyAlignment="1">
      <alignment horizontal="right"/>
    </xf>
    <xf numFmtId="37" fontId="25" fillId="0" borderId="0" xfId="0" applyNumberFormat="1" applyFont="1" applyFill="1" applyAlignment="1">
      <alignment horizontal="center"/>
    </xf>
    <xf numFmtId="37" fontId="21" fillId="0" borderId="0" xfId="0" applyNumberFormat="1" applyFont="1" applyFill="1" applyAlignment="1">
      <alignment horizontal="centerContinuous"/>
    </xf>
    <xf numFmtId="188" fontId="25" fillId="0" borderId="0" xfId="0" applyNumberFormat="1" applyFont="1" applyFill="1" applyAlignment="1" quotePrefix="1">
      <alignment horizontal="right"/>
    </xf>
    <xf numFmtId="188" fontId="25" fillId="0" borderId="0" xfId="0" applyNumberFormat="1" applyFont="1" applyFill="1" applyAlignment="1" quotePrefix="1">
      <alignment horizontal="center"/>
    </xf>
    <xf numFmtId="1" fontId="25" fillId="0" borderId="0" xfId="0" applyNumberFormat="1" applyFont="1" applyFill="1" applyBorder="1" applyAlignment="1" applyProtection="1">
      <alignment horizontal="left"/>
      <protection locked="0"/>
    </xf>
    <xf numFmtId="1" fontId="21" fillId="0" borderId="0" xfId="0" applyNumberFormat="1" applyFont="1" applyFill="1" applyBorder="1" applyAlignment="1" applyProtection="1">
      <alignment horizontal="left"/>
      <protection locked="0"/>
    </xf>
    <xf numFmtId="186" fontId="23" fillId="0" borderId="0" xfId="0" applyNumberFormat="1" applyFont="1" applyFill="1" applyBorder="1" applyAlignment="1">
      <alignment/>
    </xf>
    <xf numFmtId="37" fontId="21" fillId="0" borderId="0" xfId="0" applyNumberFormat="1" applyFont="1" applyFill="1" applyAlignment="1">
      <alignment horizontal="center" vertical="center"/>
    </xf>
    <xf numFmtId="37" fontId="25" fillId="0" borderId="0" xfId="0" applyNumberFormat="1" applyFont="1" applyFill="1" applyAlignment="1">
      <alignment horizontal="center" vertical="center"/>
    </xf>
    <xf numFmtId="1" fontId="25" fillId="0" borderId="0" xfId="0" applyNumberFormat="1" applyFont="1" applyFill="1" applyBorder="1" applyAlignment="1" applyProtection="1">
      <alignment horizontal="left" vertical="center"/>
      <protection locked="0"/>
    </xf>
    <xf numFmtId="186" fontId="23" fillId="0" borderId="7" xfId="0" applyNumberFormat="1" applyFont="1" applyFill="1" applyBorder="1" applyAlignment="1">
      <alignment vertical="center"/>
    </xf>
    <xf numFmtId="41" fontId="21" fillId="0" borderId="0" xfId="0" applyNumberFormat="1" applyFont="1" applyFill="1" applyBorder="1" applyAlignment="1">
      <alignment vertical="center"/>
    </xf>
    <xf numFmtId="1" fontId="21" fillId="0" borderId="0" xfId="0" applyNumberFormat="1" applyFont="1" applyFill="1" applyBorder="1" applyAlignment="1" applyProtection="1">
      <alignment horizontal="left" vertical="center"/>
      <protection locked="0"/>
    </xf>
    <xf numFmtId="41" fontId="25" fillId="0" borderId="0" xfId="0" applyNumberFormat="1" applyFont="1" applyFill="1" applyBorder="1" applyAlignment="1">
      <alignment vertical="center"/>
    </xf>
    <xf numFmtId="186" fontId="23" fillId="0" borderId="1" xfId="0" applyNumberFormat="1" applyFont="1" applyFill="1" applyBorder="1" applyAlignment="1">
      <alignment vertical="center"/>
    </xf>
    <xf numFmtId="186" fontId="21" fillId="0" borderId="0" xfId="0" applyNumberFormat="1" applyFont="1" applyFill="1" applyAlignment="1">
      <alignment/>
    </xf>
    <xf numFmtId="189" fontId="25" fillId="0" borderId="0" xfId="0" applyNumberFormat="1" applyFont="1" applyFill="1" applyBorder="1" applyAlignment="1" applyProtection="1">
      <alignment vertical="center"/>
      <protection locked="0"/>
    </xf>
    <xf numFmtId="186" fontId="23" fillId="0" borderId="5" xfId="0" applyNumberFormat="1" applyFont="1" applyFill="1" applyBorder="1" applyAlignment="1">
      <alignment vertical="center"/>
    </xf>
    <xf numFmtId="189" fontId="25" fillId="0" borderId="0" xfId="0" applyNumberFormat="1" applyFont="1" applyFill="1" applyBorder="1" applyAlignment="1" applyProtection="1">
      <alignment/>
      <protection locked="0"/>
    </xf>
    <xf numFmtId="186" fontId="21" fillId="0" borderId="3" xfId="0" applyNumberFormat="1" applyFont="1" applyFill="1" applyBorder="1" applyAlignment="1">
      <alignment/>
    </xf>
    <xf numFmtId="186" fontId="21" fillId="0" borderId="0" xfId="0" applyNumberFormat="1" applyFont="1" applyFill="1" applyBorder="1" applyAlignment="1">
      <alignment/>
    </xf>
    <xf numFmtId="186" fontId="21" fillId="0" borderId="1" xfId="0" applyNumberFormat="1" applyFont="1" applyFill="1" applyBorder="1" applyAlignment="1">
      <alignment/>
    </xf>
    <xf numFmtId="1" fontId="21" fillId="0" borderId="0" xfId="0" applyNumberFormat="1" applyFont="1" applyFill="1" applyBorder="1" applyAlignment="1" applyProtection="1">
      <alignment vertical="center"/>
      <protection locked="0"/>
    </xf>
    <xf numFmtId="186" fontId="21" fillId="0" borderId="5" xfId="0" applyNumberFormat="1" applyFont="1" applyFill="1" applyBorder="1" applyAlignment="1">
      <alignment vertical="center"/>
    </xf>
    <xf numFmtId="186" fontId="21" fillId="0" borderId="0" xfId="0" applyNumberFormat="1" applyFont="1" applyFill="1" applyAlignment="1">
      <alignment vertical="center"/>
    </xf>
    <xf numFmtId="37" fontId="25" fillId="0" borderId="0" xfId="0" applyNumberFormat="1" applyFont="1" applyFill="1" applyAlignment="1">
      <alignment vertical="center"/>
    </xf>
    <xf numFmtId="180" fontId="21" fillId="0" borderId="6" xfId="0" applyNumberFormat="1" applyFont="1" applyFill="1" applyBorder="1" applyAlignment="1">
      <alignment horizontal="right" vertical="center"/>
    </xf>
    <xf numFmtId="38" fontId="10" fillId="0" borderId="0" xfId="0" applyNumberFormat="1" applyFont="1" applyFill="1" applyBorder="1" applyAlignment="1">
      <alignment/>
    </xf>
    <xf numFmtId="38" fontId="10" fillId="0" borderId="2" xfId="0" applyNumberFormat="1" applyFont="1" applyFill="1" applyBorder="1" applyAlignment="1" quotePrefix="1">
      <alignment horizontal="right"/>
    </xf>
    <xf numFmtId="38" fontId="10" fillId="0" borderId="3" xfId="0" applyNumberFormat="1" applyFont="1" applyFill="1" applyBorder="1" applyAlignment="1">
      <alignment/>
    </xf>
    <xf numFmtId="38" fontId="10" fillId="0" borderId="3" xfId="0" applyNumberFormat="1" applyFont="1" applyFill="1" applyBorder="1" applyAlignment="1" quotePrefix="1">
      <alignment horizontal="right"/>
    </xf>
    <xf numFmtId="38" fontId="10" fillId="0" borderId="3" xfId="15" applyNumberFormat="1" applyFont="1" applyFill="1" applyBorder="1" applyAlignment="1" quotePrefix="1">
      <alignment horizontal="right"/>
    </xf>
    <xf numFmtId="38" fontId="10" fillId="0" borderId="8" xfId="0" applyNumberFormat="1" applyFont="1" applyFill="1" applyBorder="1" applyAlignment="1">
      <alignment/>
    </xf>
    <xf numFmtId="38" fontId="10" fillId="0" borderId="9" xfId="0" applyNumberFormat="1" applyFont="1" applyFill="1" applyBorder="1" applyAlignment="1" quotePrefix="1">
      <alignment horizontal="right"/>
    </xf>
    <xf numFmtId="38" fontId="10" fillId="0" borderId="0" xfId="0" applyNumberFormat="1" applyFont="1" applyFill="1" applyBorder="1" applyAlignment="1" quotePrefix="1">
      <alignment horizontal="right"/>
    </xf>
    <xf numFmtId="38" fontId="10" fillId="0" borderId="0" xfId="15" applyNumberFormat="1" applyFont="1" applyFill="1" applyBorder="1" applyAlignment="1" quotePrefix="1">
      <alignment horizontal="right"/>
    </xf>
    <xf numFmtId="38" fontId="10" fillId="0" borderId="10" xfId="0" applyNumberFormat="1" applyFont="1" applyFill="1" applyBorder="1" applyAlignment="1">
      <alignment/>
    </xf>
    <xf numFmtId="38" fontId="10" fillId="0" borderId="4" xfId="0" applyNumberFormat="1" applyFont="1" applyFill="1" applyBorder="1" applyAlignment="1" quotePrefix="1">
      <alignment horizontal="right"/>
    </xf>
    <xf numFmtId="38" fontId="10" fillId="0" borderId="1" xfId="0" applyNumberFormat="1" applyFont="1" applyFill="1" applyBorder="1" applyAlignment="1">
      <alignment/>
    </xf>
    <xf numFmtId="38" fontId="10" fillId="0" borderId="1" xfId="0" applyNumberFormat="1" applyFont="1" applyFill="1" applyBorder="1" applyAlignment="1" quotePrefix="1">
      <alignment horizontal="right"/>
    </xf>
    <xf numFmtId="38" fontId="10" fillId="0" borderId="1" xfId="15" applyNumberFormat="1" applyFont="1" applyFill="1" applyBorder="1" applyAlignment="1" quotePrefix="1">
      <alignment horizontal="right"/>
    </xf>
    <xf numFmtId="38" fontId="10" fillId="0" borderId="0" xfId="15" applyNumberFormat="1" applyFont="1" applyFill="1" applyAlignment="1">
      <alignment/>
    </xf>
    <xf numFmtId="38" fontId="10" fillId="0" borderId="0" xfId="0" applyNumberFormat="1" applyFont="1" applyFill="1" applyAlignment="1" quotePrefix="1">
      <alignment horizontal="right"/>
    </xf>
    <xf numFmtId="38" fontId="10" fillId="0" borderId="5" xfId="0" applyNumberFormat="1" applyFont="1" applyFill="1" applyBorder="1" applyAlignment="1">
      <alignment/>
    </xf>
    <xf numFmtId="38" fontId="10" fillId="0" borderId="5" xfId="0" applyNumberFormat="1" applyFont="1" applyFill="1" applyBorder="1" applyAlignment="1" quotePrefix="1">
      <alignment horizontal="right"/>
    </xf>
    <xf numFmtId="186" fontId="25" fillId="0" borderId="0" xfId="15" applyNumberFormat="1" applyFont="1" applyFill="1" applyBorder="1" applyAlignment="1">
      <alignment/>
    </xf>
    <xf numFmtId="37" fontId="21" fillId="0" borderId="0" xfId="0" applyNumberFormat="1" applyFont="1" applyFill="1" applyAlignment="1">
      <alignment horizontal="justify" vertical="center" wrapText="1"/>
    </xf>
    <xf numFmtId="43" fontId="23" fillId="0" borderId="0" xfId="15" applyFont="1" applyFill="1" applyBorder="1" applyAlignment="1">
      <alignment horizontal="right"/>
    </xf>
    <xf numFmtId="186" fontId="21" fillId="0" borderId="0" xfId="15" applyNumberFormat="1" applyFont="1" applyFill="1" applyBorder="1" applyAlignment="1">
      <alignment horizontal="right"/>
    </xf>
    <xf numFmtId="37" fontId="21" fillId="0" borderId="3" xfId="0" applyNumberFormat="1" applyFont="1" applyFill="1" applyBorder="1" applyAlignment="1">
      <alignment vertical="center"/>
    </xf>
    <xf numFmtId="37" fontId="5" fillId="0" borderId="0" xfId="0" applyNumberFormat="1" applyFont="1" applyFill="1" applyAlignment="1">
      <alignment horizontal="left"/>
    </xf>
    <xf numFmtId="188" fontId="29" fillId="3" borderId="0" xfId="0" applyNumberFormat="1" applyFont="1" applyFill="1" applyBorder="1" applyAlignment="1" quotePrefix="1">
      <alignment horizontal="right"/>
    </xf>
    <xf numFmtId="188" fontId="29" fillId="3" borderId="0" xfId="0" applyNumberFormat="1" applyFont="1" applyFill="1" applyBorder="1" applyAlignment="1">
      <alignment horizontal="right"/>
    </xf>
    <xf numFmtId="188" fontId="29" fillId="3" borderId="0" xfId="0" applyNumberFormat="1" applyFont="1" applyFill="1" applyAlignment="1">
      <alignment horizontal="center"/>
    </xf>
    <xf numFmtId="37" fontId="5" fillId="3" borderId="0" xfId="0" applyNumberFormat="1" applyFont="1" applyFill="1" applyBorder="1" applyAlignment="1">
      <alignment horizontal="right"/>
    </xf>
    <xf numFmtId="37" fontId="4" fillId="3" borderId="0" xfId="0" applyNumberFormat="1" applyFont="1" applyFill="1" applyAlignment="1">
      <alignment/>
    </xf>
    <xf numFmtId="37" fontId="21" fillId="3" borderId="0" xfId="0" applyNumberFormat="1" applyFont="1" applyFill="1" applyBorder="1" applyAlignment="1">
      <alignment/>
    </xf>
    <xf numFmtId="37" fontId="5" fillId="3" borderId="3" xfId="0" applyNumberFormat="1" applyFont="1" applyFill="1" applyBorder="1" applyAlignment="1">
      <alignment/>
    </xf>
    <xf numFmtId="37" fontId="21" fillId="3" borderId="3" xfId="0" applyNumberFormat="1" applyFont="1" applyFill="1" applyBorder="1" applyAlignment="1">
      <alignment/>
    </xf>
    <xf numFmtId="37" fontId="21" fillId="3" borderId="1" xfId="0" applyNumberFormat="1" applyFont="1" applyFill="1" applyBorder="1" applyAlignment="1">
      <alignment/>
    </xf>
    <xf numFmtId="37" fontId="21" fillId="3" borderId="0" xfId="0" applyNumberFormat="1" applyFont="1" applyFill="1" applyBorder="1" applyAlignment="1">
      <alignment horizontal="right"/>
    </xf>
    <xf numFmtId="41" fontId="25" fillId="3" borderId="0" xfId="0" applyNumberFormat="1" applyFont="1" applyFill="1" applyBorder="1" applyAlignment="1">
      <alignment/>
    </xf>
    <xf numFmtId="37" fontId="5" fillId="3" borderId="1" xfId="0" applyNumberFormat="1" applyFont="1" applyFill="1" applyBorder="1" applyAlignment="1">
      <alignment/>
    </xf>
    <xf numFmtId="37" fontId="5" fillId="3" borderId="0" xfId="0" applyNumberFormat="1" applyFont="1" applyFill="1" applyBorder="1" applyAlignment="1">
      <alignment vertical="center"/>
    </xf>
    <xf numFmtId="37" fontId="21" fillId="3" borderId="0" xfId="0" applyNumberFormat="1" applyFont="1" applyFill="1" applyBorder="1" applyAlignment="1">
      <alignment vertical="center"/>
    </xf>
    <xf numFmtId="37" fontId="5" fillId="3" borderId="0" xfId="0" applyNumberFormat="1" applyFont="1" applyFill="1" applyAlignment="1">
      <alignment vertical="center"/>
    </xf>
    <xf numFmtId="37" fontId="21" fillId="3" borderId="0" xfId="0" applyNumberFormat="1" applyFont="1" applyFill="1" applyAlignment="1">
      <alignment vertical="center"/>
    </xf>
    <xf numFmtId="43" fontId="5" fillId="3" borderId="1" xfId="15" applyFont="1" applyFill="1" applyBorder="1" applyAlignment="1">
      <alignment/>
    </xf>
    <xf numFmtId="43" fontId="21" fillId="3" borderId="1" xfId="15" applyFont="1" applyFill="1" applyBorder="1" applyAlignment="1">
      <alignment/>
    </xf>
    <xf numFmtId="37" fontId="5" fillId="3" borderId="5" xfId="0" applyNumberFormat="1" applyFont="1" applyFill="1" applyBorder="1" applyAlignment="1">
      <alignment vertical="center"/>
    </xf>
    <xf numFmtId="37" fontId="21" fillId="3" borderId="5" xfId="0" applyNumberFormat="1" applyFont="1" applyFill="1" applyBorder="1" applyAlignment="1">
      <alignment vertical="center"/>
    </xf>
    <xf numFmtId="37" fontId="5" fillId="3" borderId="0" xfId="0" applyNumberFormat="1" applyFont="1" applyFill="1" applyBorder="1" applyAlignment="1">
      <alignment/>
    </xf>
    <xf numFmtId="37" fontId="21" fillId="3" borderId="6" xfId="0" applyNumberFormat="1" applyFont="1" applyFill="1" applyBorder="1" applyAlignment="1">
      <alignment/>
    </xf>
    <xf numFmtId="37" fontId="0" fillId="3" borderId="0" xfId="0" applyNumberFormat="1" applyFill="1" applyAlignment="1">
      <alignment/>
    </xf>
    <xf numFmtId="37" fontId="24" fillId="3" borderId="0" xfId="0" applyNumberFormat="1" applyFont="1" applyFill="1" applyBorder="1" applyAlignment="1">
      <alignment/>
    </xf>
    <xf numFmtId="37" fontId="24" fillId="3" borderId="1" xfId="0" applyNumberFormat="1" applyFont="1" applyFill="1" applyBorder="1" applyAlignment="1">
      <alignment/>
    </xf>
    <xf numFmtId="37" fontId="25" fillId="3" borderId="0" xfId="0" applyNumberFormat="1" applyFont="1" applyFill="1" applyBorder="1" applyAlignment="1">
      <alignment horizontal="right"/>
    </xf>
    <xf numFmtId="41" fontId="5" fillId="3" borderId="0" xfId="0" applyNumberFormat="1" applyFont="1" applyFill="1" applyBorder="1" applyAlignment="1">
      <alignment vertical="center"/>
    </xf>
    <xf numFmtId="37" fontId="24" fillId="3" borderId="3" xfId="0" applyNumberFormat="1" applyFont="1" applyFill="1" applyBorder="1" applyAlignment="1">
      <alignment/>
    </xf>
    <xf numFmtId="43" fontId="24" fillId="3" borderId="1" xfId="15" applyFont="1" applyFill="1" applyBorder="1" applyAlignment="1">
      <alignment/>
    </xf>
    <xf numFmtId="37" fontId="24" fillId="3" borderId="5" xfId="0" applyNumberFormat="1" applyFont="1" applyFill="1" applyBorder="1" applyAlignment="1">
      <alignment vertical="center"/>
    </xf>
    <xf numFmtId="37" fontId="24" fillId="3" borderId="6" xfId="0" applyNumberFormat="1" applyFont="1" applyFill="1" applyBorder="1" applyAlignment="1">
      <alignment/>
    </xf>
    <xf numFmtId="37" fontId="21" fillId="3" borderId="0" xfId="0" applyNumberFormat="1" applyFont="1" applyFill="1" applyAlignment="1">
      <alignment/>
    </xf>
    <xf numFmtId="43" fontId="5" fillId="3" borderId="0" xfId="15" applyFont="1" applyFill="1" applyBorder="1" applyAlignment="1">
      <alignment/>
    </xf>
    <xf numFmtId="43" fontId="24" fillId="3" borderId="0" xfId="15" applyFont="1" applyFill="1" applyBorder="1" applyAlignment="1">
      <alignment/>
    </xf>
    <xf numFmtId="37" fontId="10" fillId="0" borderId="0" xfId="0" applyNumberFormat="1" applyFont="1" applyFill="1" applyBorder="1" applyAlignment="1">
      <alignment/>
    </xf>
    <xf numFmtId="37" fontId="10" fillId="0" borderId="0" xfId="15" applyNumberFormat="1" applyFont="1" applyFill="1" applyBorder="1" applyAlignment="1" quotePrefix="1">
      <alignment horizontal="right"/>
    </xf>
    <xf numFmtId="37" fontId="10" fillId="0" borderId="10" xfId="0" applyNumberFormat="1" applyFont="1" applyFill="1" applyBorder="1" applyAlignment="1" quotePrefix="1">
      <alignment horizontal="right"/>
    </xf>
    <xf numFmtId="37" fontId="10" fillId="0" borderId="1" xfId="15" applyNumberFormat="1" applyFont="1" applyFill="1" applyBorder="1" applyAlignment="1" quotePrefix="1">
      <alignment horizontal="right"/>
    </xf>
    <xf numFmtId="37" fontId="10" fillId="0" borderId="1" xfId="0" applyNumberFormat="1" applyFont="1" applyFill="1" applyBorder="1" applyAlignment="1">
      <alignment/>
    </xf>
    <xf numFmtId="37" fontId="10" fillId="0" borderId="1" xfId="0" applyNumberFormat="1" applyFont="1" applyFill="1" applyBorder="1" applyAlignment="1">
      <alignment horizontal="right"/>
    </xf>
    <xf numFmtId="37" fontId="10" fillId="0" borderId="11" xfId="0" applyNumberFormat="1" applyFont="1" applyFill="1" applyBorder="1" applyAlignment="1" quotePrefix="1">
      <alignment horizontal="right"/>
    </xf>
    <xf numFmtId="37" fontId="10" fillId="0" borderId="0" xfId="0" applyNumberFormat="1" applyFont="1" applyFill="1" applyAlignment="1">
      <alignment/>
    </xf>
    <xf numFmtId="37" fontId="10" fillId="0" borderId="3" xfId="15" applyNumberFormat="1" applyFont="1" applyFill="1" applyBorder="1" applyAlignment="1" quotePrefix="1">
      <alignment horizontal="right"/>
    </xf>
    <xf numFmtId="37" fontId="10" fillId="0" borderId="0" xfId="0" applyNumberFormat="1" applyFont="1" applyFill="1" applyAlignment="1" quotePrefix="1">
      <alignment horizontal="right"/>
    </xf>
    <xf numFmtId="37" fontId="9" fillId="0" borderId="1" xfId="0" applyNumberFormat="1" applyFont="1" applyFill="1" applyBorder="1" applyAlignment="1" quotePrefix="1">
      <alignment horizontal="right"/>
    </xf>
    <xf numFmtId="37" fontId="9" fillId="0" borderId="1" xfId="0" applyNumberFormat="1" applyFont="1" applyFill="1" applyBorder="1" applyAlignment="1">
      <alignment horizontal="right"/>
    </xf>
    <xf numFmtId="37" fontId="9" fillId="0" borderId="3" xfId="0" applyNumberFormat="1" applyFont="1" applyFill="1" applyBorder="1" applyAlignment="1">
      <alignment/>
    </xf>
    <xf numFmtId="37" fontId="9" fillId="0" borderId="1" xfId="0" applyNumberFormat="1" applyFont="1" applyFill="1" applyBorder="1" applyAlignment="1">
      <alignment/>
    </xf>
    <xf numFmtId="37" fontId="9" fillId="0" borderId="3" xfId="0" applyNumberFormat="1" applyFont="1" applyFill="1" applyBorder="1" applyAlignment="1" quotePrefix="1">
      <alignment horizontal="right"/>
    </xf>
    <xf numFmtId="37" fontId="9" fillId="0" borderId="8" xfId="0" applyNumberFormat="1" applyFont="1" applyFill="1" applyBorder="1" applyAlignment="1">
      <alignment/>
    </xf>
    <xf numFmtId="37" fontId="9" fillId="0" borderId="11" xfId="0" applyNumberFormat="1" applyFont="1" applyFill="1" applyBorder="1" applyAlignment="1" quotePrefix="1">
      <alignment horizontal="right"/>
    </xf>
    <xf numFmtId="37" fontId="9" fillId="0" borderId="0" xfId="0" applyNumberFormat="1" applyFont="1" applyFill="1" applyAlignment="1" quotePrefix="1">
      <alignment horizontal="right"/>
    </xf>
    <xf numFmtId="37" fontId="9" fillId="0" borderId="0" xfId="15" applyNumberFormat="1" applyFont="1" applyFill="1" applyAlignment="1">
      <alignment/>
    </xf>
    <xf numFmtId="37" fontId="32" fillId="0" borderId="0" xfId="0" applyNumberFormat="1" applyFont="1" applyFill="1" applyAlignment="1">
      <alignment horizontal="left"/>
    </xf>
    <xf numFmtId="38" fontId="35" fillId="0" borderId="0" xfId="0" applyNumberFormat="1" applyFont="1" applyFill="1" applyAlignment="1">
      <alignment/>
    </xf>
    <xf numFmtId="38" fontId="25" fillId="0" borderId="0" xfId="0" applyNumberFormat="1" applyFont="1" applyFill="1" applyAlignment="1">
      <alignment/>
    </xf>
    <xf numFmtId="37" fontId="29" fillId="0" borderId="6" xfId="0" applyNumberFormat="1" applyFont="1" applyFill="1" applyBorder="1" applyAlignment="1">
      <alignment horizontal="center"/>
    </xf>
    <xf numFmtId="37" fontId="5" fillId="0" borderId="6" xfId="0" applyNumberFormat="1" applyFont="1" applyFill="1" applyBorder="1" applyAlignment="1">
      <alignment horizontal="left"/>
    </xf>
    <xf numFmtId="37" fontId="5" fillId="0" borderId="0" xfId="0" applyNumberFormat="1" applyFont="1" applyFill="1" applyBorder="1" applyAlignment="1">
      <alignment horizontal="left"/>
    </xf>
    <xf numFmtId="37" fontId="25" fillId="0" borderId="6" xfId="0" applyNumberFormat="1" applyFont="1" applyFill="1" applyBorder="1" applyAlignment="1">
      <alignment/>
    </xf>
    <xf numFmtId="37" fontId="31" fillId="0" borderId="6" xfId="0" applyNumberFormat="1" applyFont="1" applyFill="1" applyBorder="1" applyAlignment="1">
      <alignment/>
    </xf>
    <xf numFmtId="37" fontId="30" fillId="0" borderId="6" xfId="0" applyNumberFormat="1" applyFont="1" applyFill="1" applyBorder="1" applyAlignment="1">
      <alignment horizontal="right"/>
    </xf>
    <xf numFmtId="188" fontId="25" fillId="0" borderId="6" xfId="0" applyNumberFormat="1" applyFont="1" applyFill="1" applyBorder="1" applyAlignment="1" quotePrefix="1">
      <alignment horizontal="right"/>
    </xf>
    <xf numFmtId="38" fontId="8" fillId="0" borderId="0" xfId="0" applyNumberFormat="1" applyFont="1" applyFill="1" applyBorder="1" applyAlignment="1">
      <alignment/>
    </xf>
    <xf numFmtId="38" fontId="4" fillId="0" borderId="6" xfId="0" applyNumberFormat="1" applyFont="1" applyFill="1" applyBorder="1" applyAlignment="1">
      <alignment/>
    </xf>
    <xf numFmtId="38" fontId="18" fillId="0" borderId="6" xfId="0" applyNumberFormat="1" applyFont="1" applyFill="1" applyBorder="1" applyAlignment="1">
      <alignment horizontal="right"/>
    </xf>
    <xf numFmtId="38" fontId="8" fillId="0" borderId="6" xfId="0" applyNumberFormat="1" applyFont="1" applyFill="1" applyBorder="1" applyAlignment="1">
      <alignment horizontal="right"/>
    </xf>
    <xf numFmtId="38" fontId="10" fillId="0" borderId="6" xfId="0" applyNumberFormat="1" applyFont="1" applyFill="1" applyBorder="1" applyAlignment="1">
      <alignment horizontal="right"/>
    </xf>
    <xf numFmtId="38" fontId="25" fillId="0" borderId="0" xfId="0" applyNumberFormat="1" applyFont="1" applyFill="1" applyBorder="1" applyAlignment="1">
      <alignment/>
    </xf>
    <xf numFmtId="38" fontId="13" fillId="0" borderId="0" xfId="0" applyNumberFormat="1" applyFont="1" applyFill="1" applyBorder="1" applyAlignment="1">
      <alignment/>
    </xf>
    <xf numFmtId="38" fontId="10" fillId="0" borderId="6" xfId="0" applyNumberFormat="1" applyFont="1" applyFill="1" applyBorder="1" applyAlignment="1" quotePrefix="1">
      <alignment/>
    </xf>
    <xf numFmtId="37" fontId="25" fillId="0" borderId="0" xfId="0" applyNumberFormat="1" applyFont="1" applyFill="1" applyAlignment="1">
      <alignment horizontal="left" vertical="center" wrapText="1"/>
    </xf>
    <xf numFmtId="39" fontId="23" fillId="0" borderId="6" xfId="0" applyNumberFormat="1" applyFont="1" applyFill="1" applyBorder="1" applyAlignment="1">
      <alignment/>
    </xf>
    <xf numFmtId="37" fontId="5" fillId="4" borderId="0" xfId="0" applyNumberFormat="1" applyFont="1" applyFill="1" applyBorder="1" applyAlignment="1">
      <alignment/>
    </xf>
    <xf numFmtId="186" fontId="5" fillId="4" borderId="0" xfId="0" applyNumberFormat="1" applyFont="1" applyFill="1" applyBorder="1" applyAlignment="1">
      <alignment/>
    </xf>
    <xf numFmtId="186" fontId="5" fillId="4" borderId="7" xfId="0" applyNumberFormat="1" applyFont="1" applyFill="1" applyBorder="1" applyAlignment="1">
      <alignment vertical="center"/>
    </xf>
    <xf numFmtId="186" fontId="5" fillId="4" borderId="1" xfId="0" applyNumberFormat="1" applyFont="1" applyFill="1" applyBorder="1" applyAlignment="1">
      <alignment vertical="center"/>
    </xf>
    <xf numFmtId="186" fontId="25" fillId="4" borderId="0" xfId="0" applyNumberFormat="1" applyFont="1" applyFill="1" applyAlignment="1">
      <alignment/>
    </xf>
    <xf numFmtId="186" fontId="5" fillId="4" borderId="5" xfId="0" applyNumberFormat="1" applyFont="1" applyFill="1" applyBorder="1" applyAlignment="1">
      <alignment vertical="center"/>
    </xf>
    <xf numFmtId="186" fontId="25" fillId="4" borderId="3" xfId="0" applyNumberFormat="1" applyFont="1" applyFill="1" applyBorder="1" applyAlignment="1">
      <alignment/>
    </xf>
    <xf numFmtId="186" fontId="25" fillId="4" borderId="0" xfId="0" applyNumberFormat="1" applyFont="1" applyFill="1" applyBorder="1" applyAlignment="1">
      <alignment/>
    </xf>
    <xf numFmtId="186" fontId="25" fillId="4" borderId="1" xfId="0" applyNumberFormat="1" applyFont="1" applyFill="1" applyBorder="1" applyAlignment="1">
      <alignment/>
    </xf>
    <xf numFmtId="186" fontId="25" fillId="4" borderId="5" xfId="0" applyNumberFormat="1" applyFont="1" applyFill="1" applyBorder="1" applyAlignment="1">
      <alignment vertical="center"/>
    </xf>
    <xf numFmtId="37" fontId="21" fillId="4" borderId="0" xfId="0" applyNumberFormat="1" applyFont="1" applyFill="1" applyAlignment="1">
      <alignment/>
    </xf>
    <xf numFmtId="180" fontId="25" fillId="4" borderId="6" xfId="0" applyNumberFormat="1" applyFont="1" applyFill="1" applyBorder="1" applyAlignment="1">
      <alignment horizontal="right" vertical="center"/>
    </xf>
    <xf numFmtId="43" fontId="23" fillId="0" borderId="6" xfId="15" applyFont="1" applyFill="1" applyBorder="1" applyAlignment="1">
      <alignment/>
    </xf>
    <xf numFmtId="39" fontId="5" fillId="3" borderId="6" xfId="0" applyNumberFormat="1" applyFont="1" applyFill="1" applyBorder="1" applyAlignment="1">
      <alignment/>
    </xf>
    <xf numFmtId="43" fontId="5" fillId="3" borderId="6" xfId="15" applyFont="1" applyFill="1" applyBorder="1" applyAlignment="1">
      <alignment/>
    </xf>
    <xf numFmtId="37" fontId="5" fillId="3" borderId="1" xfId="0" applyNumberFormat="1" applyFont="1" applyFill="1" applyBorder="1" applyAlignment="1" quotePrefix="1">
      <alignment horizontal="right"/>
    </xf>
    <xf numFmtId="37" fontId="5" fillId="3" borderId="1" xfId="0" applyNumberFormat="1" applyFont="1" applyFill="1" applyBorder="1" applyAlignment="1">
      <alignment horizontal="right"/>
    </xf>
    <xf numFmtId="37" fontId="5" fillId="0" borderId="1" xfId="0" applyNumberFormat="1" applyFont="1" applyFill="1" applyBorder="1" applyAlignment="1" quotePrefix="1">
      <alignment horizontal="right"/>
    </xf>
    <xf numFmtId="188" fontId="25" fillId="4" borderId="0" xfId="0" applyNumberFormat="1" applyFont="1" applyFill="1" applyAlignment="1" quotePrefix="1">
      <alignment horizontal="right"/>
    </xf>
    <xf numFmtId="37" fontId="25" fillId="0" borderId="0" xfId="0" applyNumberFormat="1" applyFont="1" applyFill="1" applyBorder="1" applyAlignment="1">
      <alignment horizontal="right"/>
    </xf>
    <xf numFmtId="37" fontId="5" fillId="4" borderId="1" xfId="0" applyNumberFormat="1" applyFont="1" applyFill="1" applyBorder="1" applyAlignment="1">
      <alignment horizontal="right"/>
    </xf>
    <xf numFmtId="37" fontId="5" fillId="0" borderId="1" xfId="0" applyNumberFormat="1" applyFont="1" applyFill="1" applyBorder="1" applyAlignment="1">
      <alignment horizontal="right"/>
    </xf>
    <xf numFmtId="37" fontId="37" fillId="2" borderId="0" xfId="0" applyNumberFormat="1" applyFont="1" applyAlignment="1">
      <alignment/>
    </xf>
    <xf numFmtId="37" fontId="25" fillId="3" borderId="0" xfId="0" applyNumberFormat="1" applyFont="1" applyFill="1" applyAlignment="1">
      <alignment/>
    </xf>
    <xf numFmtId="37" fontId="24" fillId="3" borderId="0" xfId="0" applyNumberFormat="1" applyFont="1" applyFill="1" applyAlignment="1">
      <alignment/>
    </xf>
    <xf numFmtId="37" fontId="25" fillId="0" borderId="0" xfId="0" applyNumberFormat="1" applyFont="1" applyFill="1" applyAlignment="1" quotePrefix="1">
      <alignment horizontal="center"/>
    </xf>
    <xf numFmtId="37" fontId="25" fillId="0" borderId="0" xfId="0" applyNumberFormat="1" applyFont="1" applyFill="1" applyAlignment="1" quotePrefix="1">
      <alignment horizontal="center" vertical="center"/>
    </xf>
    <xf numFmtId="37" fontId="21" fillId="0" borderId="0" xfId="0" applyNumberFormat="1" applyFont="1" applyFill="1" applyAlignment="1">
      <alignment horizontal="justify" vertical="center"/>
    </xf>
    <xf numFmtId="37" fontId="25" fillId="0" borderId="0" xfId="0" applyNumberFormat="1" applyFont="1" applyFill="1" applyAlignment="1">
      <alignment horizontal="justify" vertical="center" wrapText="1"/>
    </xf>
    <xf numFmtId="37" fontId="5" fillId="3" borderId="0" xfId="0" applyNumberFormat="1" applyFont="1" applyFill="1" applyBorder="1" applyAlignment="1">
      <alignment horizontal="right" vertical="center"/>
    </xf>
    <xf numFmtId="37" fontId="24" fillId="3" borderId="0" xfId="0" applyNumberFormat="1" applyFont="1" applyFill="1" applyBorder="1" applyAlignment="1">
      <alignment vertical="center"/>
    </xf>
    <xf numFmtId="43" fontId="5" fillId="3" borderId="0" xfId="15" applyFont="1" applyFill="1" applyBorder="1" applyAlignment="1">
      <alignment vertical="center"/>
    </xf>
    <xf numFmtId="43" fontId="21" fillId="3" borderId="0" xfId="15" applyFont="1" applyFill="1" applyBorder="1" applyAlignment="1">
      <alignment vertical="center"/>
    </xf>
    <xf numFmtId="43" fontId="23" fillId="0" borderId="0" xfId="15" applyFont="1" applyFill="1" applyBorder="1" applyAlignment="1">
      <alignment vertical="center"/>
    </xf>
    <xf numFmtId="43" fontId="21" fillId="0" borderId="0" xfId="15" applyFont="1" applyFill="1" applyBorder="1" applyAlignment="1">
      <alignment vertical="center"/>
    </xf>
    <xf numFmtId="43" fontId="24" fillId="3" borderId="0" xfId="15" applyFont="1" applyFill="1" applyBorder="1" applyAlignment="1">
      <alignment vertical="center"/>
    </xf>
    <xf numFmtId="39" fontId="5" fillId="3" borderId="0" xfId="0" applyNumberFormat="1" applyFont="1" applyFill="1" applyBorder="1" applyAlignment="1">
      <alignment horizontal="right" vertical="center"/>
    </xf>
    <xf numFmtId="39" fontId="21" fillId="3" borderId="0" xfId="0" applyNumberFormat="1" applyFont="1" applyFill="1" applyBorder="1" applyAlignment="1">
      <alignment vertical="center"/>
    </xf>
    <xf numFmtId="39" fontId="23" fillId="0" borderId="0" xfId="0" applyNumberFormat="1" applyFont="1" applyFill="1" applyBorder="1" applyAlignment="1">
      <alignment vertical="center"/>
    </xf>
    <xf numFmtId="39" fontId="21" fillId="0" borderId="0" xfId="0" applyNumberFormat="1" applyFont="1" applyFill="1" applyBorder="1" applyAlignment="1">
      <alignment vertical="center"/>
    </xf>
    <xf numFmtId="39" fontId="5" fillId="3" borderId="0" xfId="0" applyNumberFormat="1" applyFont="1" applyFill="1" applyBorder="1" applyAlignment="1">
      <alignment vertical="center"/>
    </xf>
    <xf numFmtId="39" fontId="24" fillId="3" borderId="0" xfId="0" applyNumberFormat="1" applyFont="1" applyFill="1" applyBorder="1" applyAlignment="1">
      <alignment vertical="center"/>
    </xf>
    <xf numFmtId="37" fontId="5" fillId="3" borderId="6" xfId="0" applyNumberFormat="1" applyFont="1" applyFill="1" applyBorder="1" applyAlignment="1">
      <alignment horizontal="right" wrapText="1"/>
    </xf>
    <xf numFmtId="37" fontId="9" fillId="3" borderId="6" xfId="0" applyNumberFormat="1" applyFont="1" applyFill="1" applyBorder="1" applyAlignment="1">
      <alignment/>
    </xf>
    <xf numFmtId="37" fontId="5" fillId="2" borderId="6" xfId="0" applyNumberFormat="1" applyFont="1" applyBorder="1" applyAlignment="1">
      <alignment horizontal="right" wrapText="1"/>
    </xf>
    <xf numFmtId="37" fontId="25" fillId="3" borderId="0" xfId="0" applyNumberFormat="1" applyFont="1" applyFill="1" applyBorder="1" applyAlignment="1">
      <alignment/>
    </xf>
    <xf numFmtId="180" fontId="25" fillId="3" borderId="0" xfId="0" applyNumberFormat="1" applyFont="1" applyFill="1" applyBorder="1" applyAlignment="1">
      <alignment/>
    </xf>
    <xf numFmtId="180" fontId="21" fillId="0" borderId="0" xfId="0" applyNumberFormat="1" applyFont="1" applyFill="1" applyBorder="1" applyAlignment="1">
      <alignment horizontal="right" vertical="center"/>
    </xf>
    <xf numFmtId="39" fontId="5" fillId="3" borderId="0" xfId="0" applyNumberFormat="1" applyFont="1" applyFill="1" applyBorder="1" applyAlignment="1">
      <alignment/>
    </xf>
    <xf numFmtId="2" fontId="4" fillId="0" borderId="0" xfId="22" applyNumberFormat="1" applyFont="1" applyFill="1">
      <alignment/>
      <protection/>
    </xf>
    <xf numFmtId="186" fontId="4" fillId="0" borderId="5" xfId="15" applyNumberFormat="1" applyFont="1" applyFill="1" applyBorder="1" applyAlignment="1">
      <alignment/>
    </xf>
    <xf numFmtId="40" fontId="9" fillId="0" borderId="0" xfId="0" applyNumberFormat="1" applyFont="1" applyFill="1" applyBorder="1" applyAlignment="1">
      <alignment/>
    </xf>
    <xf numFmtId="37" fontId="6" fillId="0" borderId="0" xfId="21" applyNumberFormat="1" applyFont="1" applyFill="1" applyAlignment="1">
      <alignment horizontal="center"/>
      <protection/>
    </xf>
    <xf numFmtId="37" fontId="9" fillId="0" borderId="0" xfId="21" applyNumberFormat="1" applyFont="1" applyFill="1">
      <alignment/>
      <protection/>
    </xf>
    <xf numFmtId="37" fontId="21" fillId="0" borderId="0" xfId="21" applyNumberFormat="1" applyFont="1" applyFill="1">
      <alignment/>
      <protection/>
    </xf>
    <xf numFmtId="37" fontId="29" fillId="0" borderId="0" xfId="21" applyNumberFormat="1" applyFont="1" applyFill="1" applyAlignment="1">
      <alignment/>
      <protection/>
    </xf>
    <xf numFmtId="37" fontId="6" fillId="0" borderId="0" xfId="21" applyNumberFormat="1" applyFont="1" applyFill="1" applyAlignment="1">
      <alignment horizontal="right"/>
      <protection/>
    </xf>
    <xf numFmtId="37" fontId="25" fillId="0" borderId="6" xfId="21" applyNumberFormat="1" applyFont="1" applyFill="1" applyBorder="1" applyAlignment="1">
      <alignment/>
      <protection/>
    </xf>
    <xf numFmtId="37" fontId="21" fillId="0" borderId="6" xfId="21" applyNumberFormat="1" applyFont="1" applyFill="1" applyBorder="1">
      <alignment/>
      <protection/>
    </xf>
    <xf numFmtId="49" fontId="10" fillId="0" borderId="6" xfId="21" applyNumberFormat="1" applyFont="1" applyFill="1" applyBorder="1" applyAlignment="1" quotePrefix="1">
      <alignment/>
      <protection/>
    </xf>
    <xf numFmtId="49" fontId="10" fillId="0" borderId="0" xfId="21" applyNumberFormat="1" applyFont="1" applyFill="1" applyAlignment="1" quotePrefix="1">
      <alignment/>
      <protection/>
    </xf>
    <xf numFmtId="188" fontId="25" fillId="3" borderId="0" xfId="21" applyNumberFormat="1" applyFont="1" applyFill="1" applyBorder="1" applyAlignment="1" quotePrefix="1">
      <alignment horizontal="right"/>
      <protection/>
    </xf>
    <xf numFmtId="188" fontId="25" fillId="3" borderId="0" xfId="21" applyNumberFormat="1" applyFont="1" applyFill="1" applyBorder="1" applyAlignment="1">
      <alignment horizontal="right"/>
      <protection/>
    </xf>
    <xf numFmtId="188" fontId="25" fillId="0" borderId="0" xfId="21" applyNumberFormat="1" applyFont="1" applyFill="1" applyBorder="1" applyAlignment="1" quotePrefix="1">
      <alignment horizontal="right"/>
      <protection/>
    </xf>
    <xf numFmtId="188" fontId="10" fillId="0" borderId="0" xfId="21" applyNumberFormat="1" applyFont="1" applyFill="1" applyAlignment="1">
      <alignment horizontal="center"/>
      <protection/>
    </xf>
    <xf numFmtId="188" fontId="25" fillId="3" borderId="0" xfId="21" applyNumberFormat="1" applyFont="1" applyFill="1" applyAlignment="1">
      <alignment horizontal="center"/>
      <protection/>
    </xf>
    <xf numFmtId="188" fontId="25" fillId="0" borderId="0" xfId="21" applyNumberFormat="1" applyFont="1" applyFill="1" applyAlignment="1" quotePrefix="1">
      <alignment horizontal="right"/>
      <protection/>
    </xf>
    <xf numFmtId="37" fontId="5" fillId="3" borderId="1" xfId="21" applyNumberFormat="1" applyFont="1" applyFill="1" applyBorder="1" applyAlignment="1" quotePrefix="1">
      <alignment horizontal="right"/>
      <protection/>
    </xf>
    <xf numFmtId="37" fontId="5" fillId="3" borderId="1" xfId="21" applyNumberFormat="1" applyFont="1" applyFill="1" applyBorder="1" applyAlignment="1">
      <alignment horizontal="right"/>
      <protection/>
    </xf>
    <xf numFmtId="37" fontId="5" fillId="0" borderId="1" xfId="21" applyNumberFormat="1" applyFont="1" applyFill="1" applyBorder="1" applyAlignment="1" quotePrefix="1">
      <alignment horizontal="right"/>
      <protection/>
    </xf>
    <xf numFmtId="188" fontId="10" fillId="0" borderId="1" xfId="21" applyNumberFormat="1" applyFont="1" applyFill="1" applyBorder="1" applyAlignment="1" quotePrefix="1">
      <alignment horizontal="center"/>
      <protection/>
    </xf>
    <xf numFmtId="37" fontId="5" fillId="3" borderId="0" xfId="21" applyNumberFormat="1" applyFont="1" applyFill="1" applyAlignment="1">
      <alignment horizontal="center"/>
      <protection/>
    </xf>
    <xf numFmtId="37" fontId="21" fillId="3" borderId="0" xfId="21" applyNumberFormat="1" applyFont="1" applyFill="1">
      <alignment/>
      <protection/>
    </xf>
    <xf numFmtId="188" fontId="10" fillId="0" borderId="0" xfId="21" applyNumberFormat="1" applyFont="1" applyFill="1" applyAlignment="1" quotePrefix="1">
      <alignment horizontal="center"/>
      <protection/>
    </xf>
    <xf numFmtId="37" fontId="5" fillId="0" borderId="0" xfId="21" applyNumberFormat="1" applyFont="1" applyFill="1">
      <alignment/>
      <protection/>
    </xf>
    <xf numFmtId="37" fontId="5" fillId="0" borderId="0" xfId="21" applyNumberFormat="1" applyFont="1" applyFill="1" applyBorder="1">
      <alignment/>
      <protection/>
    </xf>
    <xf numFmtId="37" fontId="21" fillId="3" borderId="0" xfId="21" applyNumberFormat="1" applyFont="1" applyFill="1" applyBorder="1">
      <alignment/>
      <protection/>
    </xf>
    <xf numFmtId="37" fontId="24" fillId="3" borderId="0" xfId="21" applyNumberFormat="1" applyFont="1" applyFill="1" applyBorder="1">
      <alignment/>
      <protection/>
    </xf>
    <xf numFmtId="37" fontId="21" fillId="0" borderId="0" xfId="21" applyNumberFormat="1" applyFont="1" applyFill="1" applyBorder="1" applyAlignment="1">
      <alignment horizontal="right"/>
      <protection/>
    </xf>
    <xf numFmtId="37" fontId="26" fillId="0" borderId="0" xfId="21" applyNumberFormat="1" applyFont="1" applyFill="1">
      <alignment/>
      <protection/>
    </xf>
    <xf numFmtId="37" fontId="23" fillId="0" borderId="0" xfId="21" applyNumberFormat="1" applyFont="1" applyFill="1">
      <alignment/>
      <protection/>
    </xf>
    <xf numFmtId="37" fontId="5" fillId="3" borderId="0" xfId="21" applyNumberFormat="1" applyFont="1" applyFill="1" applyBorder="1">
      <alignment/>
      <protection/>
    </xf>
    <xf numFmtId="37" fontId="23" fillId="0" borderId="0" xfId="21" applyNumberFormat="1" applyFont="1" applyFill="1" applyBorder="1" applyAlignment="1">
      <alignment horizontal="right"/>
      <protection/>
    </xf>
    <xf numFmtId="37" fontId="26" fillId="0" borderId="0" xfId="21" applyNumberFormat="1" applyFont="1" applyFill="1" applyBorder="1">
      <alignment/>
      <protection/>
    </xf>
    <xf numFmtId="37" fontId="9" fillId="0" borderId="0" xfId="21" applyNumberFormat="1" applyFont="1" applyFill="1" applyBorder="1">
      <alignment/>
      <protection/>
    </xf>
    <xf numFmtId="37" fontId="9" fillId="0" borderId="0" xfId="21" applyNumberFormat="1" applyFont="1" applyFill="1" applyAlignment="1">
      <alignment vertical="center"/>
      <protection/>
    </xf>
    <xf numFmtId="37" fontId="23" fillId="0" borderId="0" xfId="21" applyNumberFormat="1" applyFont="1" applyFill="1" applyAlignment="1">
      <alignment vertical="center"/>
      <protection/>
    </xf>
    <xf numFmtId="37" fontId="5" fillId="0" borderId="0" xfId="21" applyNumberFormat="1" applyFont="1" applyFill="1" applyBorder="1" applyAlignment="1">
      <alignment vertical="center"/>
      <protection/>
    </xf>
    <xf numFmtId="37" fontId="5" fillId="3" borderId="1" xfId="21" applyNumberFormat="1" applyFont="1" applyFill="1" applyBorder="1" applyAlignment="1">
      <alignment vertical="center"/>
      <protection/>
    </xf>
    <xf numFmtId="37" fontId="24" fillId="3" borderId="1" xfId="21" applyNumberFormat="1" applyFont="1" applyFill="1" applyBorder="1" applyAlignment="1">
      <alignment vertical="center"/>
      <protection/>
    </xf>
    <xf numFmtId="37" fontId="23" fillId="0" borderId="1" xfId="21" applyNumberFormat="1" applyFont="1" applyFill="1" applyBorder="1" applyAlignment="1">
      <alignment horizontal="right" vertical="center"/>
      <protection/>
    </xf>
    <xf numFmtId="37" fontId="26" fillId="0" borderId="0" xfId="21" applyNumberFormat="1" applyFont="1" applyFill="1" applyBorder="1" applyAlignment="1">
      <alignment vertical="center"/>
      <protection/>
    </xf>
    <xf numFmtId="37" fontId="9" fillId="0" borderId="0" xfId="21" applyNumberFormat="1" applyFont="1" applyFill="1" applyBorder="1" applyAlignment="1">
      <alignment vertical="center"/>
      <protection/>
    </xf>
    <xf numFmtId="37" fontId="26" fillId="0" borderId="3" xfId="21" applyNumberFormat="1" applyFont="1" applyFill="1" applyBorder="1">
      <alignment/>
      <protection/>
    </xf>
    <xf numFmtId="37" fontId="26" fillId="0" borderId="1" xfId="21" applyNumberFormat="1" applyFont="1" applyFill="1" applyBorder="1">
      <alignment/>
      <protection/>
    </xf>
    <xf numFmtId="37" fontId="21" fillId="0" borderId="0" xfId="21" applyNumberFormat="1" applyFont="1" applyFill="1" applyAlignment="1">
      <alignment horizontal="justify" vertical="center" wrapText="1"/>
      <protection/>
    </xf>
    <xf numFmtId="37" fontId="21" fillId="0" borderId="0" xfId="21" applyNumberFormat="1" applyFont="1" applyFill="1" applyBorder="1" applyAlignment="1">
      <alignment vertical="center" wrapText="1"/>
      <protection/>
    </xf>
    <xf numFmtId="37" fontId="25" fillId="3" borderId="7" xfId="21" applyNumberFormat="1" applyFont="1" applyFill="1" applyBorder="1" applyAlignment="1">
      <alignment vertical="center"/>
      <protection/>
    </xf>
    <xf numFmtId="37" fontId="24" fillId="3" borderId="7" xfId="21" applyNumberFormat="1" applyFont="1" applyFill="1" applyBorder="1" applyAlignment="1">
      <alignment vertical="center"/>
      <protection/>
    </xf>
    <xf numFmtId="37" fontId="23" fillId="0" borderId="7" xfId="21" applyNumberFormat="1" applyFont="1" applyFill="1" applyBorder="1" applyAlignment="1">
      <alignment horizontal="right" vertical="center"/>
      <protection/>
    </xf>
    <xf numFmtId="37" fontId="9" fillId="0" borderId="7" xfId="21" applyNumberFormat="1" applyFont="1" applyFill="1" applyBorder="1" applyAlignment="1">
      <alignment vertical="center"/>
      <protection/>
    </xf>
    <xf numFmtId="37" fontId="21" fillId="0" borderId="0" xfId="21" applyNumberFormat="1" applyFont="1" applyFill="1" applyBorder="1">
      <alignment/>
      <protection/>
    </xf>
    <xf numFmtId="41" fontId="25" fillId="3" borderId="0" xfId="21" applyNumberFormat="1" applyFont="1" applyFill="1" applyBorder="1">
      <alignment/>
      <protection/>
    </xf>
    <xf numFmtId="41" fontId="21" fillId="0" borderId="0" xfId="21" applyNumberFormat="1" applyFont="1" applyFill="1" applyBorder="1" applyAlignment="1">
      <alignment horizontal="right"/>
      <protection/>
    </xf>
    <xf numFmtId="37" fontId="25" fillId="0" borderId="0" xfId="21" applyNumberFormat="1" applyFont="1" applyFill="1">
      <alignment/>
      <protection/>
    </xf>
    <xf numFmtId="37" fontId="23" fillId="0" borderId="0" xfId="21" applyNumberFormat="1" applyFont="1" applyFill="1" applyAlignment="1">
      <alignment horizontal="justify" vertical="center" wrapText="1"/>
      <protection/>
    </xf>
    <xf numFmtId="37" fontId="5" fillId="3" borderId="0" xfId="21" applyNumberFormat="1" applyFont="1" applyFill="1" applyBorder="1" applyAlignment="1">
      <alignment vertical="center"/>
      <protection/>
    </xf>
    <xf numFmtId="37" fontId="21" fillId="3" borderId="0" xfId="21" applyNumberFormat="1" applyFont="1" applyFill="1" applyBorder="1" applyAlignment="1">
      <alignment vertical="center"/>
      <protection/>
    </xf>
    <xf numFmtId="37" fontId="21" fillId="0" borderId="0" xfId="21" applyNumberFormat="1" applyFont="1" applyFill="1" applyAlignment="1">
      <alignment vertical="center"/>
      <protection/>
    </xf>
    <xf numFmtId="37" fontId="21" fillId="0" borderId="0" xfId="21" applyNumberFormat="1" applyFont="1" applyFill="1" applyBorder="1" applyAlignment="1">
      <alignment vertical="center"/>
      <protection/>
    </xf>
    <xf numFmtId="41" fontId="5" fillId="3" borderId="0" xfId="21" applyNumberFormat="1" applyFont="1" applyFill="1" applyBorder="1" applyAlignment="1">
      <alignment vertical="center"/>
      <protection/>
    </xf>
    <xf numFmtId="37" fontId="5" fillId="3" borderId="7" xfId="21" applyNumberFormat="1" applyFont="1" applyFill="1" applyBorder="1" applyAlignment="1">
      <alignment vertical="center"/>
      <protection/>
    </xf>
    <xf numFmtId="37" fontId="21" fillId="3" borderId="7" xfId="21" applyNumberFormat="1" applyFont="1" applyFill="1" applyBorder="1" applyAlignment="1">
      <alignment vertical="center"/>
      <protection/>
    </xf>
    <xf numFmtId="37" fontId="9" fillId="0" borderId="0" xfId="21" applyNumberFormat="1" applyFont="1" applyFill="1" quotePrefix="1">
      <alignment/>
      <protection/>
    </xf>
    <xf numFmtId="37" fontId="21" fillId="0" borderId="0" xfId="21" applyNumberFormat="1" applyFont="1" applyFill="1" applyAlignment="1">
      <alignment horizontal="justify"/>
      <protection/>
    </xf>
    <xf numFmtId="37" fontId="23" fillId="0" borderId="0" xfId="21" applyNumberFormat="1" applyFont="1" applyFill="1" applyBorder="1" applyAlignment="1">
      <alignment horizontal="right" vertical="center"/>
      <protection/>
    </xf>
    <xf numFmtId="37" fontId="25" fillId="0" borderId="0" xfId="21" applyNumberFormat="1" applyFont="1" applyFill="1" applyAlignment="1">
      <alignment vertical="center"/>
      <protection/>
    </xf>
    <xf numFmtId="37" fontId="26" fillId="0" borderId="7" xfId="21" applyNumberFormat="1" applyFont="1" applyFill="1" applyBorder="1" applyAlignment="1">
      <alignment vertical="center"/>
      <protection/>
    </xf>
    <xf numFmtId="37" fontId="21" fillId="0" borderId="0" xfId="21" applyNumberFormat="1" applyFont="1" applyFill="1" applyAlignment="1">
      <alignment horizontal="justify" wrapText="1"/>
      <protection/>
    </xf>
    <xf numFmtId="37" fontId="21" fillId="0" borderId="0" xfId="21" applyNumberFormat="1" applyFont="1" applyFill="1" applyAlignment="1">
      <alignment wrapText="1"/>
      <protection/>
    </xf>
    <xf numFmtId="186" fontId="25" fillId="3" borderId="0" xfId="15" applyNumberFormat="1" applyFont="1" applyFill="1" applyBorder="1" applyAlignment="1">
      <alignment horizontal="right"/>
    </xf>
    <xf numFmtId="185" fontId="24" fillId="3" borderId="0" xfId="21" applyNumberFormat="1" applyFont="1" applyFill="1" applyBorder="1" applyAlignment="1">
      <alignment horizontal="right"/>
      <protection/>
    </xf>
    <xf numFmtId="202" fontId="26" fillId="0" borderId="0" xfId="21" applyNumberFormat="1" applyFont="1" applyFill="1">
      <alignment/>
      <protection/>
    </xf>
    <xf numFmtId="37" fontId="25" fillId="0" borderId="0" xfId="21" applyNumberFormat="1" applyFont="1" applyFill="1" applyAlignment="1">
      <alignment vertical="center" wrapText="1"/>
      <protection/>
    </xf>
    <xf numFmtId="37" fontId="5" fillId="0" borderId="0" xfId="21" applyNumberFormat="1" applyFont="1" applyFill="1" applyBorder="1" applyAlignment="1">
      <alignment horizontal="right" vertical="center"/>
      <protection/>
    </xf>
    <xf numFmtId="186" fontId="25" fillId="3" borderId="5" xfId="15" applyNumberFormat="1" applyFont="1" applyFill="1" applyBorder="1" applyAlignment="1">
      <alignment horizontal="right" vertical="center"/>
    </xf>
    <xf numFmtId="185" fontId="24" fillId="3" borderId="5" xfId="21" applyNumberFormat="1" applyFont="1" applyFill="1" applyBorder="1" applyAlignment="1">
      <alignment horizontal="right" vertical="center"/>
      <protection/>
    </xf>
    <xf numFmtId="37" fontId="23" fillId="0" borderId="5" xfId="21" applyNumberFormat="1" applyFont="1" applyFill="1" applyBorder="1" applyAlignment="1">
      <alignment horizontal="right" vertical="center"/>
      <protection/>
    </xf>
    <xf numFmtId="37" fontId="26" fillId="0" borderId="5" xfId="21" applyNumberFormat="1" applyFont="1" applyFill="1" applyBorder="1" applyAlignment="1">
      <alignment vertical="center"/>
      <protection/>
    </xf>
    <xf numFmtId="37" fontId="24" fillId="0" borderId="0" xfId="21" applyNumberFormat="1" applyFont="1" applyFill="1" applyBorder="1">
      <alignment/>
      <protection/>
    </xf>
    <xf numFmtId="37" fontId="0" fillId="2" borderId="0" xfId="21" applyNumberFormat="1" applyFont="1" applyAlignment="1">
      <alignment horizontal="justify" wrapText="1"/>
      <protection/>
    </xf>
    <xf numFmtId="37" fontId="24" fillId="0" borderId="0" xfId="21" applyNumberFormat="1" applyFont="1" applyFill="1" applyBorder="1" applyAlignment="1">
      <alignment horizontal="right"/>
      <protection/>
    </xf>
    <xf numFmtId="37" fontId="26" fillId="0" borderId="0" xfId="21" applyNumberFormat="1" applyFont="1" applyFill="1" applyBorder="1" applyAlignment="1">
      <alignment horizontal="right"/>
      <protection/>
    </xf>
    <xf numFmtId="37" fontId="26" fillId="0" borderId="0" xfId="21" applyNumberFormat="1" applyFont="1" applyFill="1" applyAlignment="1">
      <alignment horizontal="right"/>
      <protection/>
    </xf>
    <xf numFmtId="37" fontId="4" fillId="0" borderId="0" xfId="0" applyNumberFormat="1" applyFont="1" applyFill="1" applyAlignment="1">
      <alignment horizontal="justify" wrapText="1"/>
    </xf>
    <xf numFmtId="1" fontId="8" fillId="0" borderId="0" xfId="22" applyNumberFormat="1" applyFont="1" applyFill="1" applyBorder="1" applyProtection="1">
      <alignment/>
      <protection locked="0"/>
    </xf>
    <xf numFmtId="190" fontId="4" fillId="0" borderId="0" xfId="22" applyNumberFormat="1" applyFont="1" applyFill="1" applyBorder="1" applyProtection="1">
      <alignment/>
      <protection locked="0"/>
    </xf>
    <xf numFmtId="1" fontId="8" fillId="0" borderId="0" xfId="22" applyNumberFormat="1" applyFont="1" applyFill="1" applyBorder="1" applyAlignment="1" applyProtection="1">
      <alignment horizontal="left"/>
      <protection locked="0"/>
    </xf>
    <xf numFmtId="190" fontId="4" fillId="0" borderId="0" xfId="22" applyNumberFormat="1" applyFont="1" applyFill="1" applyBorder="1" applyAlignment="1" applyProtection="1">
      <alignment/>
      <protection locked="0"/>
    </xf>
    <xf numFmtId="1" fontId="8" fillId="0" borderId="0" xfId="22" applyNumberFormat="1" applyFont="1" applyFill="1" applyBorder="1" applyAlignment="1" applyProtection="1">
      <alignment/>
      <protection locked="0"/>
    </xf>
    <xf numFmtId="37" fontId="8" fillId="0" borderId="0" xfId="0" applyNumberFormat="1" applyFont="1" applyFill="1" applyAlignment="1">
      <alignment horizontal="left"/>
    </xf>
    <xf numFmtId="0" fontId="4" fillId="0" borderId="0" xfId="22" applyFont="1" applyFill="1" applyBorder="1">
      <alignment/>
      <protection/>
    </xf>
    <xf numFmtId="1" fontId="4" fillId="0" borderId="0" xfId="22" applyNumberFormat="1" applyFont="1" applyFill="1" applyBorder="1" applyProtection="1">
      <alignment/>
      <protection locked="0"/>
    </xf>
    <xf numFmtId="1" fontId="4" fillId="0" borderId="0" xfId="22" applyNumberFormat="1" applyFont="1" applyFill="1" applyBorder="1" applyAlignment="1" applyProtection="1">
      <alignment horizontal="justify" wrapText="1"/>
      <protection locked="0"/>
    </xf>
    <xf numFmtId="37" fontId="8" fillId="0" borderId="0" xfId="0" applyNumberFormat="1" applyFont="1" applyFill="1" applyAlignment="1">
      <alignment horizontal="right" wrapText="1"/>
    </xf>
    <xf numFmtId="37" fontId="4" fillId="0" borderId="0" xfId="0" applyNumberFormat="1" applyFont="1" applyFill="1" applyAlignment="1">
      <alignment horizontal="right" wrapText="1"/>
    </xf>
    <xf numFmtId="1" fontId="4" fillId="0" borderId="0" xfId="22" applyNumberFormat="1" applyFont="1" applyFill="1" applyBorder="1" applyAlignment="1" applyProtection="1">
      <alignment horizontal="justify" vertical="top" wrapText="1"/>
      <protection locked="0"/>
    </xf>
    <xf numFmtId="37" fontId="4" fillId="0" borderId="0" xfId="0" applyNumberFormat="1" applyFont="1" applyFill="1" applyAlignment="1">
      <alignment horizontal="justify" vertical="top" wrapText="1"/>
    </xf>
    <xf numFmtId="1" fontId="8" fillId="0" borderId="0" xfId="22" applyNumberFormat="1" applyFont="1" applyFill="1" applyBorder="1" applyAlignment="1" applyProtection="1">
      <alignment horizontal="right"/>
      <protection locked="0"/>
    </xf>
    <xf numFmtId="1" fontId="4" fillId="0" borderId="0" xfId="22" applyNumberFormat="1" applyFont="1" applyFill="1" applyBorder="1" applyAlignment="1" applyProtection="1">
      <alignment horizontal="right"/>
      <protection locked="0"/>
    </xf>
    <xf numFmtId="1" fontId="4" fillId="0" borderId="0" xfId="22" applyNumberFormat="1" applyFont="1" applyFill="1" applyBorder="1" applyAlignment="1" applyProtection="1">
      <alignment horizontal="left"/>
      <protection locked="0"/>
    </xf>
    <xf numFmtId="37" fontId="8" fillId="0" borderId="12" xfId="0" applyNumberFormat="1" applyFont="1" applyFill="1" applyBorder="1" applyAlignment="1">
      <alignment horizontal="right" wrapText="1"/>
    </xf>
    <xf numFmtId="37" fontId="8" fillId="0" borderId="0" xfId="0" applyNumberFormat="1" applyFont="1" applyFill="1" applyAlignment="1">
      <alignment horizontal="center" vertical="top" wrapText="1"/>
    </xf>
    <xf numFmtId="37" fontId="4" fillId="0" borderId="0" xfId="0" applyNumberFormat="1" applyFont="1" applyFill="1" applyAlignment="1">
      <alignment horizontal="right" vertical="center" wrapText="1"/>
    </xf>
    <xf numFmtId="37" fontId="4" fillId="0" borderId="0" xfId="22" applyNumberFormat="1" applyFont="1" applyFill="1" applyBorder="1" applyAlignment="1">
      <alignment horizontal="right" vertical="center"/>
      <protection/>
    </xf>
    <xf numFmtId="37" fontId="4" fillId="0" borderId="6" xfId="0" applyNumberFormat="1" applyFont="1" applyFill="1" applyBorder="1" applyAlignment="1">
      <alignment horizontal="right" vertical="top" wrapText="1"/>
    </xf>
    <xf numFmtId="37" fontId="4" fillId="0" borderId="0" xfId="0" applyNumberFormat="1" applyFont="1" applyFill="1" applyAlignment="1">
      <alignment horizontal="center" vertical="top" wrapText="1"/>
    </xf>
    <xf numFmtId="37" fontId="4" fillId="0" borderId="6" xfId="22" applyNumberFormat="1" applyFont="1" applyFill="1" applyBorder="1" applyAlignment="1">
      <alignment horizontal="right"/>
      <protection/>
    </xf>
    <xf numFmtId="2" fontId="4" fillId="0" borderId="0" xfId="22" applyNumberFormat="1" applyFont="1" applyFill="1" applyBorder="1">
      <alignment/>
      <protection/>
    </xf>
    <xf numFmtId="189" fontId="4" fillId="0" borderId="0" xfId="22" applyNumberFormat="1" applyFont="1" applyFill="1" applyBorder="1" applyAlignment="1" applyProtection="1">
      <alignment horizontal="right"/>
      <protection locked="0"/>
    </xf>
    <xf numFmtId="37" fontId="8" fillId="0" borderId="0" xfId="15" applyNumberFormat="1" applyFont="1" applyFill="1" applyBorder="1" applyAlignment="1" applyProtection="1">
      <alignment horizontal="right"/>
      <protection locked="0"/>
    </xf>
    <xf numFmtId="186" fontId="4" fillId="0" borderId="0" xfId="15" applyNumberFormat="1" applyFont="1" applyFill="1" applyBorder="1" applyAlignment="1">
      <alignment horizontal="right"/>
    </xf>
    <xf numFmtId="37" fontId="8" fillId="0" borderId="0" xfId="22" applyNumberFormat="1" applyFont="1" applyFill="1" applyBorder="1" applyAlignment="1">
      <alignment horizontal="right"/>
      <protection/>
    </xf>
    <xf numFmtId="37" fontId="8" fillId="0" borderId="0" xfId="0" applyNumberFormat="1" applyFont="1" applyFill="1" applyBorder="1" applyAlignment="1">
      <alignment horizontal="center"/>
    </xf>
    <xf numFmtId="37" fontId="8" fillId="0" borderId="0" xfId="0" applyNumberFormat="1" applyFont="1" applyFill="1" applyBorder="1" applyAlignment="1">
      <alignment horizontal="right"/>
    </xf>
    <xf numFmtId="37" fontId="8" fillId="0" borderId="6" xfId="0" applyNumberFormat="1" applyFont="1" applyFill="1" applyBorder="1" applyAlignment="1">
      <alignment horizontal="right"/>
    </xf>
    <xf numFmtId="37" fontId="8" fillId="0" borderId="6" xfId="0" applyNumberFormat="1" applyFont="1" applyFill="1" applyBorder="1" applyAlignment="1">
      <alignment horizontal="center"/>
    </xf>
    <xf numFmtId="188" fontId="8" fillId="0" borderId="0" xfId="0" applyNumberFormat="1" applyFont="1" applyFill="1" applyBorder="1" applyAlignment="1" quotePrefix="1">
      <alignment/>
    </xf>
    <xf numFmtId="188" fontId="8" fillId="0" borderId="13" xfId="0" applyNumberFormat="1" applyFont="1" applyFill="1" applyBorder="1" applyAlignment="1" quotePrefix="1">
      <alignment horizontal="right"/>
    </xf>
    <xf numFmtId="188" fontId="8" fillId="0" borderId="13" xfId="0" applyNumberFormat="1" applyFont="1" applyFill="1" applyBorder="1" applyAlignment="1" quotePrefix="1">
      <alignment/>
    </xf>
    <xf numFmtId="1" fontId="4" fillId="0" borderId="0" xfId="0" applyNumberFormat="1" applyFont="1" applyFill="1" applyBorder="1" applyAlignment="1" applyProtection="1">
      <alignment horizontal="left"/>
      <protection locked="0"/>
    </xf>
    <xf numFmtId="1" fontId="8" fillId="0" borderId="1" xfId="22" applyNumberFormat="1" applyFont="1" applyFill="1" applyBorder="1" applyAlignment="1" applyProtection="1">
      <alignment horizontal="right"/>
      <protection locked="0"/>
    </xf>
    <xf numFmtId="189" fontId="8" fillId="0" borderId="0" xfId="22" applyNumberFormat="1" applyFont="1" applyFill="1" applyBorder="1" applyAlignment="1" quotePrefix="1">
      <alignment horizontal="right"/>
      <protection/>
    </xf>
    <xf numFmtId="1" fontId="8" fillId="0" borderId="0" xfId="0" applyNumberFormat="1" applyFont="1" applyFill="1" applyBorder="1" applyAlignment="1" applyProtection="1">
      <alignment/>
      <protection locked="0"/>
    </xf>
    <xf numFmtId="37" fontId="4" fillId="0" borderId="0" xfId="22" applyNumberFormat="1" applyFont="1" applyFill="1" applyBorder="1" applyAlignment="1">
      <alignment horizontal="right"/>
      <protection/>
    </xf>
    <xf numFmtId="49" fontId="8" fillId="0" borderId="0" xfId="22" applyNumberFormat="1" applyFont="1" applyFill="1" applyBorder="1" applyAlignment="1">
      <alignment horizontal="center"/>
      <protection/>
    </xf>
    <xf numFmtId="37" fontId="4" fillId="0" borderId="6" xfId="22" applyNumberFormat="1" applyFont="1" applyFill="1" applyBorder="1" applyAlignment="1">
      <alignment horizontal="right"/>
      <protection/>
    </xf>
    <xf numFmtId="37" fontId="4" fillId="0" borderId="6" xfId="22" applyNumberFormat="1" applyFont="1" applyFill="1" applyBorder="1" applyAlignment="1" applyProtection="1">
      <alignment horizontal="right"/>
      <protection locked="0"/>
    </xf>
    <xf numFmtId="37" fontId="4" fillId="0" borderId="0" xfId="0" applyFont="1" applyFill="1" applyAlignment="1">
      <alignment horizontal="justify" wrapText="1"/>
    </xf>
    <xf numFmtId="1" fontId="8" fillId="0" borderId="0" xfId="22" applyNumberFormat="1" applyFont="1" applyFill="1" applyBorder="1" applyAlignment="1" applyProtection="1">
      <alignment horizontal="left"/>
      <protection locked="0"/>
    </xf>
    <xf numFmtId="1" fontId="8" fillId="0" borderId="0" xfId="22" applyNumberFormat="1" applyFont="1" applyFill="1" applyBorder="1" applyAlignment="1" applyProtection="1">
      <alignment horizontal="center" vertical="top"/>
      <protection locked="0"/>
    </xf>
    <xf numFmtId="1" fontId="4" fillId="0" borderId="0" xfId="22" applyNumberFormat="1" applyFont="1" applyFill="1" applyBorder="1" applyAlignment="1" applyProtection="1">
      <alignment horizontal="center" vertical="top"/>
      <protection locked="0"/>
    </xf>
    <xf numFmtId="1" fontId="8" fillId="0" borderId="0" xfId="22" applyNumberFormat="1" applyFont="1" applyFill="1" applyBorder="1" applyAlignment="1" applyProtection="1">
      <alignment horizontal="right" vertical="top"/>
      <protection locked="0"/>
    </xf>
    <xf numFmtId="1" fontId="4" fillId="0" borderId="0" xfId="0" applyNumberFormat="1" applyFont="1" applyFill="1" applyBorder="1" applyAlignment="1" applyProtection="1" quotePrefix="1">
      <alignment horizontal="left"/>
      <protection locked="0"/>
    </xf>
    <xf numFmtId="186" fontId="4" fillId="0" borderId="0" xfId="15" applyNumberFormat="1" applyFont="1" applyFill="1" applyBorder="1" applyAlignment="1">
      <alignment horizontal="right"/>
    </xf>
    <xf numFmtId="37" fontId="8" fillId="0" borderId="0" xfId="22" applyNumberFormat="1" applyFont="1" applyFill="1" applyBorder="1" applyAlignment="1" applyProtection="1">
      <alignment horizontal="right"/>
      <protection locked="0"/>
    </xf>
    <xf numFmtId="37" fontId="4" fillId="0" borderId="0" xfId="0" applyNumberFormat="1" applyFont="1" applyFill="1" applyBorder="1" applyAlignment="1" applyProtection="1">
      <alignment/>
      <protection locked="0"/>
    </xf>
    <xf numFmtId="37" fontId="4" fillId="0" borderId="3" xfId="22" applyNumberFormat="1" applyFont="1" applyFill="1" applyBorder="1" applyAlignment="1">
      <alignment horizontal="right"/>
      <protection/>
    </xf>
    <xf numFmtId="43" fontId="4" fillId="0" borderId="0" xfId="15" applyFont="1" applyFill="1" applyBorder="1" applyAlignment="1">
      <alignment horizontal="right"/>
    </xf>
    <xf numFmtId="186" fontId="4" fillId="0" borderId="1" xfId="15" applyNumberFormat="1" applyFont="1" applyFill="1" applyBorder="1" applyAlignment="1">
      <alignment horizontal="right"/>
    </xf>
    <xf numFmtId="1" fontId="4" fillId="0" borderId="0" xfId="0" applyNumberFormat="1" applyFont="1" applyFill="1" applyBorder="1" applyAlignment="1" applyProtection="1">
      <alignment/>
      <protection locked="0"/>
    </xf>
    <xf numFmtId="37" fontId="4" fillId="0" borderId="5" xfId="22" applyNumberFormat="1" applyFont="1" applyFill="1" applyBorder="1" applyAlignment="1">
      <alignment horizontal="right"/>
      <protection/>
    </xf>
    <xf numFmtId="1" fontId="4" fillId="0" borderId="0" xfId="0" applyNumberFormat="1" applyFont="1" applyFill="1" applyBorder="1" applyAlignment="1" applyProtection="1">
      <alignment horizontal="justify" wrapText="1"/>
      <protection locked="0"/>
    </xf>
    <xf numFmtId="1" fontId="4" fillId="0" borderId="0" xfId="0" applyNumberFormat="1" applyFont="1" applyFill="1" applyBorder="1" applyAlignment="1" applyProtection="1">
      <alignment/>
      <protection locked="0"/>
    </xf>
    <xf numFmtId="37" fontId="4" fillId="0" borderId="0" xfId="22" applyNumberFormat="1" applyFont="1" applyFill="1" applyBorder="1" applyAlignment="1">
      <alignment/>
      <protection/>
    </xf>
    <xf numFmtId="189" fontId="8" fillId="0" borderId="0" xfId="22" applyNumberFormat="1" applyFont="1" applyFill="1" applyBorder="1" applyAlignment="1" applyProtection="1">
      <alignment horizontal="right"/>
      <protection locked="0"/>
    </xf>
    <xf numFmtId="189" fontId="8" fillId="0" borderId="6" xfId="22" applyNumberFormat="1" applyFont="1" applyFill="1" applyBorder="1" applyAlignment="1" applyProtection="1" quotePrefix="1">
      <alignment horizontal="right"/>
      <protection locked="0"/>
    </xf>
    <xf numFmtId="1" fontId="4" fillId="0" borderId="6" xfId="22" applyNumberFormat="1" applyFont="1" applyFill="1" applyBorder="1" applyAlignment="1" applyProtection="1" quotePrefix="1">
      <alignment horizontal="right"/>
      <protection locked="0"/>
    </xf>
    <xf numFmtId="189" fontId="8" fillId="0" borderId="0" xfId="22" applyNumberFormat="1" applyFont="1" applyFill="1" applyBorder="1" applyAlignment="1" applyProtection="1" quotePrefix="1">
      <alignment horizontal="right"/>
      <protection locked="0"/>
    </xf>
    <xf numFmtId="1" fontId="8" fillId="0" borderId="0" xfId="22" applyNumberFormat="1" applyFont="1" applyFill="1" applyBorder="1" applyAlignment="1" applyProtection="1" quotePrefix="1">
      <alignment horizontal="right"/>
      <protection locked="0"/>
    </xf>
    <xf numFmtId="189" fontId="8" fillId="0" borderId="0" xfId="22" applyNumberFormat="1" applyFont="1" applyFill="1" applyBorder="1" applyAlignment="1" applyProtection="1">
      <alignment horizontal="right"/>
      <protection locked="0"/>
    </xf>
    <xf numFmtId="189" fontId="4" fillId="0" borderId="0" xfId="22" applyNumberFormat="1" applyFont="1" applyFill="1" applyBorder="1" applyAlignment="1" applyProtection="1">
      <alignment horizontal="right"/>
      <protection locked="0"/>
    </xf>
    <xf numFmtId="189" fontId="8" fillId="0" borderId="5" xfId="22" applyNumberFormat="1" applyFont="1" applyFill="1" applyBorder="1" applyAlignment="1" applyProtection="1">
      <alignment horizontal="right"/>
      <protection locked="0"/>
    </xf>
    <xf numFmtId="189" fontId="4" fillId="0" borderId="5" xfId="22" applyNumberFormat="1" applyFont="1" applyFill="1" applyBorder="1" applyAlignment="1" applyProtection="1">
      <alignment horizontal="right"/>
      <protection locked="0"/>
    </xf>
    <xf numFmtId="188" fontId="8" fillId="0" borderId="0" xfId="0" applyNumberFormat="1" applyFont="1" applyFill="1" applyBorder="1" applyAlignment="1" quotePrefix="1">
      <alignment horizontal="right"/>
    </xf>
    <xf numFmtId="188" fontId="4" fillId="0" borderId="0" xfId="0" applyNumberFormat="1" applyFont="1" applyFill="1" applyBorder="1" applyAlignment="1" quotePrefix="1">
      <alignment horizontal="right"/>
    </xf>
    <xf numFmtId="37" fontId="4" fillId="0" borderId="0" xfId="22" applyNumberFormat="1" applyFont="1" applyFill="1" applyBorder="1" applyAlignment="1" applyProtection="1">
      <alignment horizontal="right"/>
      <protection locked="0"/>
    </xf>
    <xf numFmtId="37" fontId="8" fillId="0" borderId="0" xfId="22" applyNumberFormat="1" applyFont="1" applyFill="1" applyBorder="1" applyAlignment="1" applyProtection="1">
      <alignment horizontal="right"/>
      <protection locked="0"/>
    </xf>
    <xf numFmtId="37" fontId="4" fillId="0" borderId="0" xfId="22" applyNumberFormat="1" applyFont="1" applyFill="1" applyBorder="1" applyAlignment="1">
      <alignment horizontal="right"/>
      <protection/>
    </xf>
    <xf numFmtId="188" fontId="8" fillId="0" borderId="0" xfId="0" applyNumberFormat="1" applyFont="1" applyFill="1" applyBorder="1" applyAlignment="1" quotePrefix="1">
      <alignment/>
    </xf>
    <xf numFmtId="37" fontId="4" fillId="0" borderId="0" xfId="22" applyNumberFormat="1" applyFont="1" applyFill="1" applyBorder="1" applyAlignment="1" applyProtection="1">
      <alignment horizontal="right"/>
      <protection locked="0"/>
    </xf>
    <xf numFmtId="37" fontId="4" fillId="0" borderId="0" xfId="0" applyNumberFormat="1" applyFont="1" applyFill="1" applyBorder="1" applyAlignment="1">
      <alignment horizontal="right" vertical="top" wrapText="1"/>
    </xf>
    <xf numFmtId="37" fontId="8" fillId="0" borderId="0" xfId="22" applyNumberFormat="1" applyFont="1" applyFill="1" applyBorder="1" applyAlignment="1" applyProtection="1">
      <alignment horizontal="center"/>
      <protection locked="0"/>
    </xf>
    <xf numFmtId="1" fontId="4" fillId="0" borderId="0" xfId="0" applyNumberFormat="1" applyFont="1" applyFill="1" applyBorder="1" applyAlignment="1" applyProtection="1">
      <alignment/>
      <protection locked="0"/>
    </xf>
    <xf numFmtId="37" fontId="4" fillId="0" borderId="1" xfId="22" applyNumberFormat="1" applyFont="1" applyFill="1" applyBorder="1" applyAlignment="1" applyProtection="1">
      <alignment horizontal="right"/>
      <protection locked="0"/>
    </xf>
    <xf numFmtId="37" fontId="4" fillId="0" borderId="0" xfId="22" applyNumberFormat="1" applyFont="1" applyFill="1" applyBorder="1" applyAlignment="1" applyProtection="1" quotePrefix="1">
      <alignment horizontal="right"/>
      <protection locked="0"/>
    </xf>
    <xf numFmtId="37" fontId="4" fillId="0" borderId="5" xfId="22" applyNumberFormat="1" applyFont="1" applyFill="1" applyBorder="1" applyAlignment="1">
      <alignment horizontal="right"/>
      <protection/>
    </xf>
    <xf numFmtId="49" fontId="8" fillId="0" borderId="0" xfId="22" applyNumberFormat="1" applyFont="1" applyFill="1" applyAlignment="1">
      <alignment horizontal="center"/>
      <protection/>
    </xf>
    <xf numFmtId="49" fontId="4" fillId="0" borderId="0" xfId="22" applyNumberFormat="1" applyFont="1" applyFill="1" applyAlignment="1">
      <alignment horizontal="center"/>
      <protection/>
    </xf>
    <xf numFmtId="49" fontId="8" fillId="0" borderId="0" xfId="22" applyNumberFormat="1" applyFont="1" applyFill="1" applyAlignment="1">
      <alignment horizontal="center" vertical="center"/>
      <protection/>
    </xf>
    <xf numFmtId="1" fontId="4" fillId="0" borderId="0" xfId="22" applyNumberFormat="1" applyFont="1" applyFill="1" applyBorder="1" applyAlignment="1" applyProtection="1">
      <alignment horizontal="justify" vertical="top" wrapText="1"/>
      <protection locked="0"/>
    </xf>
    <xf numFmtId="37" fontId="4" fillId="0" borderId="0" xfId="0" applyNumberFormat="1" applyFont="1" applyFill="1" applyBorder="1" applyAlignment="1">
      <alignment horizontal="justify" vertical="top" wrapText="1"/>
    </xf>
    <xf numFmtId="2" fontId="4" fillId="0" borderId="0" xfId="22" applyNumberFormat="1" applyFont="1" applyFill="1">
      <alignment/>
      <protection/>
    </xf>
    <xf numFmtId="41" fontId="4" fillId="0" borderId="0" xfId="22" applyNumberFormat="1" applyFont="1" applyFill="1">
      <alignment/>
      <protection/>
    </xf>
    <xf numFmtId="41" fontId="4" fillId="0" borderId="0" xfId="22" applyNumberFormat="1" applyFont="1" applyFill="1" applyBorder="1">
      <alignment/>
      <protection/>
    </xf>
    <xf numFmtId="41" fontId="4" fillId="0" borderId="0" xfId="22" applyNumberFormat="1" applyFont="1" applyFill="1">
      <alignment/>
      <protection/>
    </xf>
    <xf numFmtId="41" fontId="8" fillId="0" borderId="0" xfId="22" applyNumberFormat="1" applyFont="1" applyFill="1" applyBorder="1">
      <alignment/>
      <protection/>
    </xf>
    <xf numFmtId="37" fontId="8" fillId="0" borderId="0" xfId="0" applyNumberFormat="1" applyFont="1" applyFill="1" applyAlignment="1" quotePrefix="1">
      <alignment horizontal="center"/>
    </xf>
    <xf numFmtId="41" fontId="4" fillId="0" borderId="0" xfId="22" applyNumberFormat="1" applyFont="1" applyFill="1" applyBorder="1">
      <alignment/>
      <protection/>
    </xf>
    <xf numFmtId="37" fontId="38" fillId="0" borderId="0" xfId="0" applyNumberFormat="1" applyFont="1" applyFill="1" applyAlignment="1">
      <alignment horizontal="center"/>
    </xf>
    <xf numFmtId="41" fontId="8" fillId="0" borderId="0" xfId="22" applyNumberFormat="1" applyFont="1" applyFill="1" applyBorder="1">
      <alignment/>
      <protection/>
    </xf>
    <xf numFmtId="2" fontId="8" fillId="0" borderId="0" xfId="22" applyNumberFormat="1" applyFont="1" applyFill="1" applyBorder="1">
      <alignment/>
      <protection/>
    </xf>
    <xf numFmtId="37" fontId="8" fillId="0" borderId="0" xfId="0" applyNumberFormat="1" applyFont="1" applyFill="1" applyAlignment="1">
      <alignment/>
    </xf>
    <xf numFmtId="189" fontId="4" fillId="0" borderId="0" xfId="22" applyNumberFormat="1" applyFont="1" applyFill="1" applyBorder="1" applyAlignment="1">
      <alignment horizontal="right"/>
      <protection/>
    </xf>
    <xf numFmtId="2" fontId="8" fillId="0" borderId="0" xfId="22" applyNumberFormat="1" applyFont="1" applyFill="1" applyBorder="1" applyAlignment="1">
      <alignment horizontal="center"/>
      <protection/>
    </xf>
    <xf numFmtId="49" fontId="8" fillId="0" borderId="0" xfId="22" applyNumberFormat="1" applyFont="1" applyFill="1" applyAlignment="1" quotePrefix="1">
      <alignment horizontal="center"/>
      <protection/>
    </xf>
    <xf numFmtId="2" fontId="8" fillId="0" borderId="0" xfId="22" applyNumberFormat="1" applyFont="1" applyFill="1">
      <alignment/>
      <protection/>
    </xf>
    <xf numFmtId="2" fontId="8" fillId="0" borderId="0" xfId="22" applyNumberFormat="1" applyFont="1" applyFill="1" applyBorder="1">
      <alignment/>
      <protection/>
    </xf>
    <xf numFmtId="37" fontId="4" fillId="0" borderId="0" xfId="0" applyNumberFormat="1" applyFont="1" applyFill="1" applyBorder="1" applyAlignment="1">
      <alignment horizontal="right"/>
    </xf>
    <xf numFmtId="37" fontId="4" fillId="0" borderId="0" xfId="0" applyNumberFormat="1" applyFont="1" applyFill="1" applyBorder="1" applyAlignment="1">
      <alignment horizontal="center"/>
    </xf>
    <xf numFmtId="188" fontId="4" fillId="0" borderId="0" xfId="0" applyNumberFormat="1" applyFont="1" applyFill="1" applyBorder="1" applyAlignment="1" quotePrefix="1">
      <alignment/>
    </xf>
    <xf numFmtId="186" fontId="4" fillId="0" borderId="0" xfId="15" applyNumberFormat="1" applyFont="1" applyFill="1" applyBorder="1" applyAlignment="1" quotePrefix="1">
      <alignment horizontal="right"/>
    </xf>
    <xf numFmtId="2" fontId="4" fillId="0" borderId="0" xfId="22" applyNumberFormat="1" applyFont="1" applyFill="1" applyBorder="1">
      <alignment/>
      <protection/>
    </xf>
    <xf numFmtId="49" fontId="4" fillId="0" borderId="0" xfId="22" applyNumberFormat="1" applyFont="1" applyFill="1" applyAlignment="1">
      <alignment horizontal="center" vertical="center"/>
      <protection/>
    </xf>
    <xf numFmtId="2" fontId="4" fillId="0" borderId="0" xfId="22" applyNumberFormat="1" applyFont="1" applyFill="1" applyAlignment="1">
      <alignment vertical="center"/>
      <protection/>
    </xf>
    <xf numFmtId="2" fontId="4" fillId="0" borderId="0" xfId="22" applyNumberFormat="1" applyFont="1" applyFill="1" applyBorder="1" applyAlignment="1">
      <alignment vertical="center"/>
      <protection/>
    </xf>
    <xf numFmtId="186" fontId="4" fillId="0" borderId="5" xfId="15" applyNumberFormat="1" applyFont="1" applyFill="1" applyBorder="1" applyAlignment="1" quotePrefix="1">
      <alignment horizontal="right"/>
    </xf>
    <xf numFmtId="188" fontId="8" fillId="0" borderId="12" xfId="0" applyNumberFormat="1" applyFont="1" applyFill="1" applyBorder="1" applyAlignment="1" quotePrefix="1">
      <alignment horizontal="right"/>
    </xf>
    <xf numFmtId="188" fontId="8" fillId="0" borderId="12" xfId="0" applyNumberFormat="1" applyFont="1" applyFill="1" applyBorder="1" applyAlignment="1" quotePrefix="1">
      <alignment/>
    </xf>
    <xf numFmtId="186" fontId="4" fillId="0" borderId="0" xfId="15" applyNumberFormat="1" applyFont="1" applyFill="1" applyBorder="1" applyAlignment="1">
      <alignment/>
    </xf>
    <xf numFmtId="2" fontId="4" fillId="0" borderId="0" xfId="22" applyNumberFormat="1" applyFont="1" applyFill="1" applyAlignment="1">
      <alignment vertical="center"/>
      <protection/>
    </xf>
    <xf numFmtId="2" fontId="4" fillId="0" borderId="0" xfId="22" applyNumberFormat="1" applyFont="1" applyFill="1" applyBorder="1" applyAlignment="1">
      <alignment vertical="center"/>
      <protection/>
    </xf>
    <xf numFmtId="2" fontId="8" fillId="0" borderId="0" xfId="22" applyNumberFormat="1" applyFont="1" applyFill="1" applyBorder="1" applyAlignment="1">
      <alignment vertical="center"/>
      <protection/>
    </xf>
    <xf numFmtId="37" fontId="11" fillId="0" borderId="0" xfId="0" applyNumberFormat="1" applyFont="1" applyFill="1" applyAlignment="1">
      <alignment horizontal="left"/>
    </xf>
    <xf numFmtId="1" fontId="4" fillId="0" borderId="0" xfId="0" applyNumberFormat="1" applyFont="1" applyFill="1" applyBorder="1" applyAlignment="1" applyProtection="1" quotePrefix="1">
      <alignment/>
      <protection locked="0"/>
    </xf>
    <xf numFmtId="37" fontId="23" fillId="0" borderId="1" xfId="21" applyNumberFormat="1" applyFont="1" applyFill="1" applyBorder="1" applyAlignment="1">
      <alignment horizontal="right"/>
      <protection/>
    </xf>
    <xf numFmtId="37" fontId="9" fillId="0" borderId="1" xfId="21" applyNumberFormat="1" applyFont="1" applyFill="1" applyBorder="1" applyAlignment="1">
      <alignment vertical="center"/>
      <protection/>
    </xf>
    <xf numFmtId="186" fontId="4" fillId="0" borderId="0" xfId="15" applyNumberFormat="1" applyFont="1" applyFill="1" applyBorder="1" applyAlignment="1">
      <alignment vertical="center"/>
    </xf>
    <xf numFmtId="2" fontId="8" fillId="0" borderId="0" xfId="22" applyNumberFormat="1" applyFont="1" applyFill="1" applyAlignment="1">
      <alignment vertical="center"/>
      <protection/>
    </xf>
    <xf numFmtId="186" fontId="4" fillId="0" borderId="1" xfId="15" applyNumberFormat="1" applyFont="1" applyFill="1" applyBorder="1" applyAlignment="1">
      <alignment vertical="center"/>
    </xf>
    <xf numFmtId="186" fontId="4" fillId="0" borderId="5" xfId="15" applyNumberFormat="1" applyFont="1" applyFill="1" applyBorder="1" applyAlignment="1">
      <alignment vertical="center"/>
    </xf>
    <xf numFmtId="43" fontId="4" fillId="0" borderId="0" xfId="15" applyFont="1" applyFill="1" applyBorder="1" applyAlignment="1">
      <alignment vertical="center"/>
    </xf>
    <xf numFmtId="49" fontId="8" fillId="0" borderId="0" xfId="22" applyNumberFormat="1" applyFont="1" applyFill="1" applyBorder="1" applyAlignment="1" quotePrefix="1">
      <alignment horizontal="center"/>
      <protection/>
    </xf>
    <xf numFmtId="43" fontId="21" fillId="3" borderId="6" xfId="15" applyFont="1" applyFill="1" applyBorder="1" applyAlignment="1">
      <alignment/>
    </xf>
    <xf numFmtId="37" fontId="40" fillId="0" borderId="0" xfId="0" applyNumberFormat="1" applyFont="1" applyFill="1" applyBorder="1" applyAlignment="1">
      <alignment/>
    </xf>
    <xf numFmtId="37" fontId="0" fillId="0" borderId="0" xfId="0" applyNumberFormat="1" applyFont="1" applyFill="1" applyAlignment="1">
      <alignment horizontal="justify" wrapText="1"/>
    </xf>
    <xf numFmtId="37" fontId="0" fillId="0" borderId="0" xfId="0" applyNumberFormat="1" applyFont="1" applyFill="1" applyAlignment="1">
      <alignment horizontal="justify" vertical="top" wrapText="1"/>
    </xf>
    <xf numFmtId="37" fontId="4" fillId="0" borderId="0" xfId="0" applyFont="1" applyFill="1" applyAlignment="1">
      <alignment horizontal="justify" vertical="center" wrapText="1"/>
    </xf>
    <xf numFmtId="37" fontId="0" fillId="0" borderId="0" xfId="0" applyNumberFormat="1" applyFont="1" applyFill="1" applyBorder="1" applyAlignment="1">
      <alignment horizontal="justify" vertical="top" wrapText="1"/>
    </xf>
    <xf numFmtId="186" fontId="25" fillId="3" borderId="0" xfId="15" applyNumberFormat="1" applyFont="1" applyFill="1" applyBorder="1" applyAlignment="1">
      <alignment horizontal="right" vertical="center"/>
    </xf>
    <xf numFmtId="185" fontId="24" fillId="3" borderId="0" xfId="21" applyNumberFormat="1" applyFont="1" applyFill="1" applyBorder="1" applyAlignment="1">
      <alignment horizontal="right" vertical="center"/>
      <protection/>
    </xf>
    <xf numFmtId="37" fontId="21" fillId="0" borderId="0" xfId="21" applyNumberFormat="1" applyFont="1" applyFill="1" applyAlignment="1">
      <alignment vertical="center" wrapText="1"/>
      <protection/>
    </xf>
    <xf numFmtId="2" fontId="4" fillId="0" borderId="0" xfId="22" applyNumberFormat="1" applyFont="1" applyFill="1" applyBorder="1" applyAlignment="1">
      <alignment horizontal="justify" vertical="top" wrapText="1"/>
      <protection/>
    </xf>
    <xf numFmtId="37" fontId="36" fillId="0" borderId="0" xfId="0" applyNumberFormat="1" applyFont="1" applyFill="1" applyAlignment="1">
      <alignment/>
    </xf>
    <xf numFmtId="37" fontId="0" fillId="0" borderId="0" xfId="0" applyNumberFormat="1" applyFont="1" applyFill="1" applyAlignment="1">
      <alignment horizontal="justify" vertical="top" wrapText="1"/>
    </xf>
    <xf numFmtId="1" fontId="4" fillId="0" borderId="0" xfId="22" applyNumberFormat="1" applyFont="1" applyFill="1" applyAlignment="1" applyProtection="1">
      <alignment horizontal="left"/>
      <protection locked="0"/>
    </xf>
    <xf numFmtId="190" fontId="4" fillId="0" borderId="0" xfId="22" applyNumberFormat="1" applyFont="1" applyFill="1" applyProtection="1">
      <alignment/>
      <protection locked="0"/>
    </xf>
    <xf numFmtId="1" fontId="4" fillId="0" borderId="0" xfId="22" applyNumberFormat="1" applyFont="1" applyFill="1" applyProtection="1">
      <alignment/>
      <protection locked="0"/>
    </xf>
    <xf numFmtId="49" fontId="8" fillId="0" borderId="0" xfId="22" applyNumberFormat="1" applyFont="1" applyFill="1" applyAlignment="1">
      <alignment horizontal="left"/>
      <protection/>
    </xf>
    <xf numFmtId="190" fontId="4" fillId="0" borderId="0" xfId="22" applyNumberFormat="1" applyFont="1" applyFill="1" applyAlignment="1" applyProtection="1">
      <alignment/>
      <protection locked="0"/>
    </xf>
    <xf numFmtId="190" fontId="8" fillId="0" borderId="0" xfId="22" applyNumberFormat="1" applyFont="1" applyFill="1" applyBorder="1" applyProtection="1">
      <alignment/>
      <protection locked="0"/>
    </xf>
    <xf numFmtId="2" fontId="8" fillId="0" borderId="0" xfId="22" applyNumberFormat="1" applyFont="1" applyFill="1" applyBorder="1" applyAlignment="1">
      <alignment horizontal="center"/>
      <protection/>
    </xf>
    <xf numFmtId="37" fontId="0" fillId="0" borderId="0" xfId="0" applyNumberFormat="1" applyFont="1" applyFill="1" applyAlignment="1">
      <alignment vertical="top"/>
    </xf>
    <xf numFmtId="49" fontId="4" fillId="0" borderId="0" xfId="22" applyNumberFormat="1" applyFont="1" applyFill="1" applyBorder="1" applyAlignment="1">
      <alignment horizontal="center"/>
      <protection/>
    </xf>
    <xf numFmtId="2" fontId="4" fillId="0" borderId="0" xfId="22" applyNumberFormat="1" applyFont="1" applyFill="1" applyBorder="1" applyAlignment="1">
      <alignment/>
      <protection/>
    </xf>
    <xf numFmtId="2" fontId="8" fillId="0" borderId="0" xfId="22" applyNumberFormat="1" applyFont="1" applyFill="1" applyBorder="1" applyAlignment="1">
      <alignment horizontal="right"/>
      <protection/>
    </xf>
    <xf numFmtId="37" fontId="8" fillId="0" borderId="0" xfId="0" applyNumberFormat="1" applyFont="1" applyFill="1" applyAlignment="1">
      <alignment horizontal="justify" wrapText="1"/>
    </xf>
    <xf numFmtId="37" fontId="8" fillId="0" borderId="0" xfId="0" applyNumberFormat="1" applyFont="1" applyFill="1" applyAlignment="1">
      <alignment horizontal="justify" vertical="top" wrapText="1"/>
    </xf>
    <xf numFmtId="49" fontId="8" fillId="0" borderId="0" xfId="22" applyNumberFormat="1" applyFont="1" applyFill="1" applyBorder="1" applyAlignment="1">
      <alignment horizontal="center" vertical="top"/>
      <protection/>
    </xf>
    <xf numFmtId="37" fontId="4" fillId="0" borderId="0" xfId="22" applyNumberFormat="1" applyFont="1" applyFill="1" applyBorder="1">
      <alignment/>
      <protection/>
    </xf>
    <xf numFmtId="37" fontId="8" fillId="0" borderId="0" xfId="15" applyNumberFormat="1" applyFont="1" applyFill="1" applyBorder="1" applyAlignment="1">
      <alignment/>
    </xf>
    <xf numFmtId="1" fontId="8" fillId="0" borderId="6" xfId="22" applyNumberFormat="1" applyFont="1" applyFill="1" applyBorder="1" applyAlignment="1" applyProtection="1">
      <alignment horizontal="left"/>
      <protection locked="0"/>
    </xf>
    <xf numFmtId="1" fontId="4" fillId="0" borderId="6" xfId="22" applyNumberFormat="1" applyFont="1" applyFill="1" applyBorder="1" applyAlignment="1" applyProtection="1">
      <alignment horizontal="left"/>
      <protection locked="0"/>
    </xf>
    <xf numFmtId="1" fontId="4" fillId="0" borderId="0" xfId="22" applyNumberFormat="1" applyFont="1" applyFill="1" applyBorder="1" applyAlignment="1" applyProtection="1" quotePrefix="1">
      <alignment horizontal="left"/>
      <protection locked="0"/>
    </xf>
    <xf numFmtId="37" fontId="4" fillId="0" borderId="3" xfId="22" applyNumberFormat="1" applyFont="1" applyFill="1" applyBorder="1" applyAlignment="1" applyProtection="1">
      <alignment horizontal="right"/>
      <protection locked="0"/>
    </xf>
    <xf numFmtId="186" fontId="4" fillId="0" borderId="1" xfId="22" applyNumberFormat="1" applyFont="1" applyFill="1" applyBorder="1" applyAlignment="1" applyProtection="1">
      <alignment horizontal="right"/>
      <protection locked="0"/>
    </xf>
    <xf numFmtId="37" fontId="4" fillId="0" borderId="5" xfId="22" applyNumberFormat="1" applyFont="1" applyFill="1" applyBorder="1" applyAlignment="1" applyProtection="1">
      <alignment horizontal="right"/>
      <protection locked="0"/>
    </xf>
    <xf numFmtId="189" fontId="8" fillId="0" borderId="6" xfId="22" applyNumberFormat="1" applyFont="1" applyFill="1" applyBorder="1" applyAlignment="1" applyProtection="1">
      <alignment horizontal="right"/>
      <protection locked="0"/>
    </xf>
    <xf numFmtId="43" fontId="4" fillId="0" borderId="0" xfId="15" applyFont="1" applyFill="1" applyBorder="1" applyAlignment="1">
      <alignment horizontal="right"/>
    </xf>
    <xf numFmtId="189" fontId="4" fillId="0" borderId="5" xfId="22" applyNumberFormat="1" applyFont="1" applyFill="1" applyBorder="1" applyAlignment="1" applyProtection="1">
      <alignment horizontal="right"/>
      <protection locked="0"/>
    </xf>
    <xf numFmtId="2" fontId="4" fillId="0" borderId="0" xfId="22" applyNumberFormat="1" applyFont="1" applyFill="1" applyBorder="1" applyAlignment="1">
      <alignment horizontal="right"/>
      <protection/>
    </xf>
    <xf numFmtId="2" fontId="4" fillId="0" borderId="0" xfId="22" applyNumberFormat="1" applyFont="1" applyFill="1" applyBorder="1" applyAlignment="1">
      <alignment horizontal="center" vertical="top"/>
      <protection/>
    </xf>
    <xf numFmtId="2" fontId="4" fillId="0" borderId="0" xfId="22" applyNumberFormat="1" applyFont="1" applyFill="1" applyBorder="1" applyAlignment="1">
      <alignment horizontal="center"/>
      <protection/>
    </xf>
    <xf numFmtId="37" fontId="4" fillId="0" borderId="6" xfId="22" applyNumberFormat="1" applyFont="1" applyFill="1" applyBorder="1" applyAlignment="1" applyProtection="1">
      <alignment horizontal="right"/>
      <protection locked="0"/>
    </xf>
    <xf numFmtId="49" fontId="4" fillId="0" borderId="0" xfId="22" applyNumberFormat="1" applyFont="1" applyFill="1" applyBorder="1" applyAlignment="1" quotePrefix="1">
      <alignment horizontal="center" vertical="top"/>
      <protection/>
    </xf>
    <xf numFmtId="49" fontId="4" fillId="0" borderId="0" xfId="22" applyNumberFormat="1" applyFont="1" applyFill="1" applyBorder="1" applyAlignment="1">
      <alignment horizontal="center" vertical="top"/>
      <protection/>
    </xf>
    <xf numFmtId="37" fontId="36" fillId="0" borderId="0" xfId="0" applyNumberFormat="1" applyFont="1" applyFill="1" applyAlignment="1">
      <alignment wrapText="1"/>
    </xf>
    <xf numFmtId="37" fontId="0" fillId="0" borderId="0" xfId="0" applyNumberFormat="1" applyFont="1" applyFill="1" applyAlignment="1">
      <alignment wrapText="1"/>
    </xf>
    <xf numFmtId="2" fontId="4" fillId="0" borderId="0" xfId="22" applyNumberFormat="1" applyFont="1" applyFill="1" applyBorder="1" applyAlignment="1">
      <alignment horizontal="center"/>
      <protection/>
    </xf>
    <xf numFmtId="203" fontId="8" fillId="0" borderId="0" xfId="22" applyNumberFormat="1" applyFont="1" applyFill="1" applyBorder="1">
      <alignment/>
      <protection/>
    </xf>
    <xf numFmtId="203" fontId="4" fillId="0" borderId="0" xfId="22" applyNumberFormat="1" applyFont="1" applyFill="1" applyBorder="1">
      <alignment/>
      <protection/>
    </xf>
    <xf numFmtId="203" fontId="4" fillId="0" borderId="0" xfId="22" applyNumberFormat="1" applyFont="1" applyFill="1" applyBorder="1" quotePrefix="1">
      <alignment/>
      <protection/>
    </xf>
    <xf numFmtId="1" fontId="8" fillId="0" borderId="0" xfId="22" applyNumberFormat="1" applyFont="1" applyFill="1" applyProtection="1">
      <alignment/>
      <protection locked="0"/>
    </xf>
    <xf numFmtId="189" fontId="4" fillId="0" borderId="0" xfId="22" applyNumberFormat="1" applyFont="1" applyFill="1" applyAlignment="1" applyProtection="1">
      <alignment horizontal="right"/>
      <protection locked="0"/>
    </xf>
    <xf numFmtId="189" fontId="4" fillId="0" borderId="0" xfId="22" applyNumberFormat="1" applyFont="1" applyFill="1" applyAlignment="1">
      <alignment horizontal="right" vertical="center"/>
      <protection/>
    </xf>
    <xf numFmtId="186" fontId="4" fillId="0" borderId="0" xfId="15" applyNumberFormat="1" applyFont="1" applyFill="1" applyAlignment="1">
      <alignment/>
    </xf>
    <xf numFmtId="186" fontId="15" fillId="0" borderId="6" xfId="15" applyNumberFormat="1" applyFont="1" applyFill="1" applyBorder="1" applyAlignment="1">
      <alignment horizontal="right" wrapText="1"/>
    </xf>
    <xf numFmtId="186" fontId="14" fillId="0" borderId="6" xfId="15" applyNumberFormat="1" applyFont="1" applyFill="1" applyBorder="1" applyAlignment="1">
      <alignment horizontal="right" wrapText="1"/>
    </xf>
    <xf numFmtId="189" fontId="4" fillId="0" borderId="0" xfId="22" applyNumberFormat="1" applyFont="1" applyFill="1" applyAlignment="1">
      <alignment horizontal="right"/>
      <protection/>
    </xf>
    <xf numFmtId="186" fontId="8" fillId="0" borderId="12" xfId="15" applyNumberFormat="1" applyFont="1" applyFill="1" applyBorder="1" applyAlignment="1">
      <alignment horizontal="right" wrapText="1"/>
    </xf>
    <xf numFmtId="186" fontId="8" fillId="0" borderId="0" xfId="15" applyNumberFormat="1" applyFont="1" applyFill="1" applyAlignment="1" quotePrefix="1">
      <alignment/>
    </xf>
    <xf numFmtId="186" fontId="8" fillId="0" borderId="0" xfId="15" applyNumberFormat="1" applyFont="1" applyFill="1" applyAlignment="1">
      <alignment horizontal="center" wrapText="1"/>
    </xf>
    <xf numFmtId="186" fontId="8" fillId="0" borderId="0" xfId="15" applyNumberFormat="1" applyFont="1" applyFill="1" applyAlignment="1">
      <alignment horizontal="center"/>
    </xf>
    <xf numFmtId="186" fontId="8" fillId="0" borderId="0" xfId="15" applyNumberFormat="1" applyFont="1" applyFill="1" applyAlignment="1">
      <alignment/>
    </xf>
    <xf numFmtId="189" fontId="4" fillId="0" borderId="0" xfId="22" applyNumberFormat="1" applyFont="1" applyFill="1" applyAlignment="1">
      <alignment horizontal="right"/>
      <protection/>
    </xf>
    <xf numFmtId="186" fontId="4" fillId="0" borderId="0" xfId="15" applyNumberFormat="1" applyFont="1" applyFill="1" applyAlignment="1">
      <alignment vertical="center"/>
    </xf>
    <xf numFmtId="187" fontId="4" fillId="0" borderId="0" xfId="15" applyNumberFormat="1" applyFont="1" applyFill="1" applyAlignment="1">
      <alignment/>
    </xf>
    <xf numFmtId="186" fontId="8" fillId="0" borderId="0" xfId="15" applyNumberFormat="1" applyFont="1" applyFill="1" applyBorder="1" applyAlignment="1">
      <alignment/>
    </xf>
    <xf numFmtId="186" fontId="4" fillId="0" borderId="1" xfId="15" applyNumberFormat="1" applyFont="1" applyFill="1" applyBorder="1" applyAlignment="1">
      <alignment/>
    </xf>
    <xf numFmtId="189" fontId="8" fillId="0" borderId="0" xfId="22" applyNumberFormat="1" applyFont="1" applyFill="1" applyAlignment="1">
      <alignment horizontal="right"/>
      <protection/>
    </xf>
    <xf numFmtId="186" fontId="8" fillId="0" borderId="0" xfId="15" applyNumberFormat="1" applyFont="1" applyFill="1" applyAlignment="1">
      <alignment vertical="center"/>
    </xf>
    <xf numFmtId="186" fontId="0" fillId="0" borderId="0" xfId="15" applyNumberFormat="1" applyFont="1" applyFill="1" applyAlignment="1">
      <alignment/>
    </xf>
    <xf numFmtId="186" fontId="8" fillId="0" borderId="12" xfId="15" applyNumberFormat="1" applyFont="1" applyFill="1" applyBorder="1" applyAlignment="1" quotePrefix="1">
      <alignment horizontal="right" wrapText="1"/>
    </xf>
    <xf numFmtId="37" fontId="8" fillId="0" borderId="0" xfId="22" applyNumberFormat="1" applyFont="1" applyFill="1" applyBorder="1" applyProtection="1">
      <alignment/>
      <protection locked="0"/>
    </xf>
    <xf numFmtId="37" fontId="4" fillId="0" borderId="0" xfId="22" applyNumberFormat="1" applyFont="1" applyFill="1" applyBorder="1" applyProtection="1">
      <alignment/>
      <protection locked="0"/>
    </xf>
    <xf numFmtId="1" fontId="39" fillId="0" borderId="0" xfId="22" applyNumberFormat="1" applyFont="1" applyFill="1" applyBorder="1" applyAlignment="1" applyProtection="1">
      <alignment horizontal="left"/>
      <protection locked="0"/>
    </xf>
    <xf numFmtId="38" fontId="28" fillId="0" borderId="0" xfId="0" applyNumberFormat="1" applyFont="1" applyFill="1" applyAlignment="1">
      <alignment/>
    </xf>
    <xf numFmtId="38" fontId="9" fillId="0" borderId="0" xfId="0" applyNumberFormat="1" applyFont="1" applyFill="1" applyAlignment="1">
      <alignment vertical="top"/>
    </xf>
    <xf numFmtId="37" fontId="0" fillId="0" borderId="0" xfId="0" applyNumberFormat="1" applyFont="1" applyFill="1" applyAlignment="1">
      <alignment horizontal="justify" wrapText="1"/>
    </xf>
    <xf numFmtId="37" fontId="27" fillId="0" borderId="0" xfId="21" applyNumberFormat="1" applyFont="1" applyFill="1" applyAlignment="1">
      <alignment horizontal="center" vertical="center"/>
      <protection/>
    </xf>
    <xf numFmtId="37" fontId="8" fillId="0" borderId="6" xfId="0" applyNumberFormat="1" applyFont="1" applyFill="1" applyBorder="1" applyAlignment="1">
      <alignment horizontal="center"/>
    </xf>
    <xf numFmtId="1" fontId="4" fillId="0" borderId="0" xfId="22" applyNumberFormat="1" applyFont="1" applyFill="1" applyBorder="1" applyAlignment="1" applyProtection="1">
      <alignment horizontal="justify" vertical="top" wrapText="1"/>
      <protection locked="0"/>
    </xf>
    <xf numFmtId="37" fontId="0" fillId="0" borderId="0" xfId="0" applyNumberFormat="1" applyFont="1" applyFill="1" applyBorder="1" applyAlignment="1">
      <alignment horizontal="justify" vertical="top" wrapText="1"/>
    </xf>
    <xf numFmtId="37" fontId="0" fillId="0" borderId="0" xfId="0" applyNumberFormat="1" applyFont="1" applyFill="1" applyAlignment="1">
      <alignment horizontal="justify" vertical="top" wrapText="1"/>
    </xf>
    <xf numFmtId="37" fontId="12" fillId="0" borderId="0" xfId="0" applyNumberFormat="1" applyFont="1" applyFill="1" applyAlignment="1">
      <alignment wrapText="1"/>
    </xf>
    <xf numFmtId="37" fontId="32" fillId="0" borderId="0" xfId="0" applyNumberFormat="1" applyFont="1" applyFill="1" applyBorder="1" applyAlignment="1">
      <alignment horizontal="left"/>
    </xf>
    <xf numFmtId="37" fontId="5" fillId="2" borderId="0" xfId="0" applyNumberFormat="1" applyFont="1" applyBorder="1" applyAlignment="1">
      <alignment horizontal="left"/>
    </xf>
    <xf numFmtId="37" fontId="24" fillId="2" borderId="0" xfId="0" applyNumberFormat="1" applyFont="1" applyBorder="1" applyAlignment="1">
      <alignment horizontal="left"/>
    </xf>
    <xf numFmtId="37" fontId="20" fillId="0" borderId="0" xfId="0" applyNumberFormat="1" applyFont="1" applyFill="1" applyBorder="1" applyAlignment="1">
      <alignment horizontal="center" vertical="center"/>
    </xf>
    <xf numFmtId="49" fontId="25" fillId="0" borderId="6" xfId="0" applyNumberFormat="1" applyFont="1" applyFill="1" applyBorder="1" applyAlignment="1">
      <alignment horizontal="center"/>
    </xf>
    <xf numFmtId="37" fontId="12" fillId="0" borderId="0" xfId="0" applyNumberFormat="1" applyFont="1" applyFill="1" applyAlignment="1">
      <alignment horizontal="justify" wrapText="1"/>
    </xf>
    <xf numFmtId="37" fontId="16" fillId="0" borderId="0" xfId="0" applyNumberFormat="1" applyFont="1" applyFill="1" applyAlignment="1">
      <alignment horizontal="justify" wrapText="1"/>
    </xf>
    <xf numFmtId="37" fontId="9" fillId="0" borderId="0" xfId="0" applyNumberFormat="1" applyFont="1" applyFill="1" applyAlignment="1">
      <alignment horizontal="justify" wrapText="1"/>
    </xf>
    <xf numFmtId="37" fontId="26" fillId="2" borderId="0" xfId="0" applyNumberFormat="1" applyFont="1" applyAlignment="1">
      <alignment horizontal="justify" wrapText="1"/>
    </xf>
    <xf numFmtId="37" fontId="4" fillId="0" borderId="0" xfId="0" applyNumberFormat="1" applyFont="1" applyFill="1" applyAlignment="1">
      <alignment horizontal="justify" wrapText="1"/>
    </xf>
    <xf numFmtId="37" fontId="0" fillId="2" borderId="0" xfId="0" applyNumberFormat="1" applyAlignment="1">
      <alignment horizontal="justify" wrapText="1"/>
    </xf>
    <xf numFmtId="38" fontId="9" fillId="0" borderId="0" xfId="0" applyNumberFormat="1" applyFont="1" applyFill="1" applyAlignment="1">
      <alignment horizontal="left" wrapText="1"/>
    </xf>
    <xf numFmtId="37" fontId="0" fillId="2" borderId="0" xfId="0" applyNumberFormat="1" applyAlignment="1">
      <alignment wrapText="1"/>
    </xf>
    <xf numFmtId="37" fontId="12" fillId="0" borderId="0" xfId="21" applyNumberFormat="1" applyFont="1" applyFill="1" applyAlignment="1">
      <alignment horizontal="justify" wrapText="1"/>
      <protection/>
    </xf>
    <xf numFmtId="37" fontId="16" fillId="2" borderId="0" xfId="21" applyNumberFormat="1" applyFont="1" applyAlignment="1">
      <alignment horizontal="justify" wrapText="1"/>
      <protection/>
    </xf>
    <xf numFmtId="37" fontId="25" fillId="0" borderId="0" xfId="21" applyNumberFormat="1" applyFont="1" applyFill="1" applyAlignment="1">
      <alignment horizontal="center"/>
      <protection/>
    </xf>
    <xf numFmtId="49" fontId="25" fillId="0" borderId="6" xfId="21" applyNumberFormat="1" applyFont="1" applyFill="1" applyBorder="1" applyAlignment="1" quotePrefix="1">
      <alignment horizontal="center"/>
      <protection/>
    </xf>
    <xf numFmtId="37" fontId="32" fillId="0" borderId="0" xfId="21" applyNumberFormat="1" applyFont="1" applyFill="1" applyAlignment="1">
      <alignment horizontal="left"/>
      <protection/>
    </xf>
    <xf numFmtId="37" fontId="5" fillId="0" borderId="0" xfId="21" applyNumberFormat="1" applyFont="1" applyFill="1" applyAlignment="1">
      <alignment horizontal="left"/>
      <protection/>
    </xf>
    <xf numFmtId="1" fontId="4" fillId="0" borderId="0" xfId="22" applyNumberFormat="1" applyFont="1" applyFill="1" applyBorder="1" applyAlignment="1" applyProtection="1">
      <alignment horizontal="justify" wrapText="1"/>
      <protection locked="0"/>
    </xf>
    <xf numFmtId="186" fontId="4" fillId="0" borderId="0" xfId="15" applyNumberFormat="1" applyFont="1" applyFill="1" applyBorder="1" applyAlignment="1">
      <alignment wrapText="1"/>
    </xf>
    <xf numFmtId="186" fontId="4" fillId="0" borderId="3" xfId="15" applyNumberFormat="1" applyFont="1" applyFill="1" applyBorder="1" applyAlignment="1">
      <alignment vertical="center"/>
    </xf>
    <xf numFmtId="37" fontId="0" fillId="0" borderId="1" xfId="0" applyNumberFormat="1" applyFont="1" applyFill="1" applyBorder="1" applyAlignment="1">
      <alignment vertical="center"/>
    </xf>
    <xf numFmtId="37" fontId="0" fillId="0" borderId="0" xfId="0" applyNumberFormat="1" applyFont="1" applyFill="1" applyBorder="1" applyAlignment="1">
      <alignment vertical="center"/>
    </xf>
    <xf numFmtId="186" fontId="4" fillId="0" borderId="0" xfId="15" applyNumberFormat="1" applyFont="1" applyFill="1" applyAlignment="1">
      <alignment wrapText="1"/>
    </xf>
    <xf numFmtId="37" fontId="0" fillId="0" borderId="0" xfId="0" applyNumberFormat="1" applyFont="1" applyFill="1" applyAlignment="1">
      <alignment wrapText="1"/>
    </xf>
    <xf numFmtId="186" fontId="4" fillId="0" borderId="0" xfId="15" applyNumberFormat="1" applyFont="1" applyFill="1" applyAlignment="1" quotePrefix="1">
      <alignment wrapText="1"/>
    </xf>
    <xf numFmtId="37" fontId="4" fillId="0" borderId="0" xfId="0" applyFont="1" applyFill="1" applyAlignment="1">
      <alignment horizontal="justify" vertical="center" wrapText="1"/>
    </xf>
    <xf numFmtId="1" fontId="4" fillId="0" borderId="0" xfId="22" applyNumberFormat="1" applyFont="1" applyFill="1" applyBorder="1" applyAlignment="1" applyProtection="1">
      <alignment horizontal="justify" vertical="center" wrapText="1"/>
      <protection locked="0"/>
    </xf>
    <xf numFmtId="37" fontId="0" fillId="0" borderId="0" xfId="0" applyNumberFormat="1" applyFont="1" applyFill="1" applyBorder="1" applyAlignment="1">
      <alignment horizontal="justify" vertical="center" wrapText="1"/>
    </xf>
    <xf numFmtId="37" fontId="0" fillId="0" borderId="0" xfId="0" applyNumberFormat="1" applyFill="1" applyAlignment="1">
      <alignment horizontal="justify" vertical="top" wrapText="1"/>
    </xf>
    <xf numFmtId="1" fontId="4" fillId="0" borderId="0" xfId="0" applyNumberFormat="1" applyFont="1" applyFill="1" applyBorder="1" applyAlignment="1" applyProtection="1">
      <alignment horizontal="justify" wrapText="1"/>
      <protection locked="0"/>
    </xf>
    <xf numFmtId="2" fontId="4" fillId="0" borderId="0" xfId="22" applyNumberFormat="1" applyFont="1" applyFill="1" applyBorder="1" applyAlignment="1">
      <alignment horizontal="justify" vertical="top" wrapText="1"/>
      <protection/>
    </xf>
    <xf numFmtId="2" fontId="4" fillId="0" borderId="0" xfId="22" applyNumberFormat="1" applyFont="1" applyFill="1" applyBorder="1" applyAlignment="1">
      <alignment horizontal="justify" wrapText="1"/>
      <protection/>
    </xf>
    <xf numFmtId="2" fontId="4" fillId="0" borderId="0" xfId="22" applyNumberFormat="1" applyFont="1" applyFill="1" applyBorder="1" applyAlignment="1">
      <alignment wrapText="1"/>
      <protection/>
    </xf>
    <xf numFmtId="2" fontId="8" fillId="0" borderId="0" xfId="22" applyNumberFormat="1" applyFont="1" applyFill="1" applyBorder="1" applyAlignment="1">
      <alignment wrapText="1"/>
      <protection/>
    </xf>
    <xf numFmtId="37" fontId="36" fillId="0" borderId="0" xfId="0" applyNumberFormat="1" applyFont="1" applyFill="1" applyAlignment="1">
      <alignment wrapText="1"/>
    </xf>
    <xf numFmtId="37" fontId="0" fillId="0" borderId="0" xfId="0" applyNumberFormat="1" applyFont="1" applyFill="1" applyAlignment="1">
      <alignment wrapText="1"/>
    </xf>
    <xf numFmtId="2" fontId="4" fillId="0" borderId="0" xfId="22" applyNumberFormat="1" applyFont="1" applyFill="1" applyAlignment="1">
      <alignment horizontal="justify" wrapText="1"/>
      <protection/>
    </xf>
    <xf numFmtId="1" fontId="8" fillId="0" borderId="0" xfId="22" applyNumberFormat="1" applyFont="1" applyFill="1" applyBorder="1" applyAlignment="1" applyProtection="1">
      <alignment horizontal="center"/>
      <protection locked="0"/>
    </xf>
    <xf numFmtId="1" fontId="4" fillId="0" borderId="0" xfId="22" applyNumberFormat="1" applyFont="1" applyFill="1" applyBorder="1" applyAlignment="1" applyProtection="1">
      <alignment horizontal="left" wrapText="1"/>
      <protection locked="0"/>
    </xf>
    <xf numFmtId="37" fontId="4" fillId="0" borderId="0" xfId="0" applyFont="1" applyFill="1" applyAlignment="1">
      <alignment horizontal="justify" wrapText="1"/>
    </xf>
    <xf numFmtId="41" fontId="4" fillId="0" borderId="0" xfId="22" applyNumberFormat="1" applyFont="1" applyFill="1" applyAlignment="1">
      <alignment/>
      <protection/>
    </xf>
    <xf numFmtId="2" fontId="4" fillId="0" borderId="0" xfId="22" applyNumberFormat="1" applyFont="1" applyFill="1" applyAlignment="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Boustead Sep02 Qtr Rpt" xfId="21"/>
    <cellStyle name="Normal_june98-En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zoomScale="60" zoomScaleNormal="60" workbookViewId="0" topLeftCell="A15">
      <selection activeCell="B30" sqref="B30"/>
    </sheetView>
  </sheetViews>
  <sheetFormatPr defaultColWidth="8.77734375" defaultRowHeight="15"/>
  <cols>
    <col min="1" max="1" width="5.21484375" style="10" customWidth="1"/>
    <col min="2" max="2" width="53.99609375" style="8" customWidth="1"/>
    <col min="3" max="3" width="5.21484375" style="1" customWidth="1"/>
    <col min="4" max="4" width="1.2265625" style="1" customWidth="1"/>
    <col min="5" max="5" width="14.88671875" style="1" customWidth="1"/>
    <col min="6" max="6" width="2.3359375" style="1" customWidth="1"/>
    <col min="7" max="7" width="14.6640625" style="1" customWidth="1"/>
    <col min="8" max="8" width="1.77734375" style="1" customWidth="1"/>
    <col min="9" max="9" width="15.77734375" style="4" customWidth="1"/>
    <col min="10" max="10" width="1.2265625" style="4" customWidth="1"/>
    <col min="11" max="11" width="16.6640625" style="4" customWidth="1"/>
    <col min="12" max="12" width="2.21484375" style="4" customWidth="1"/>
    <col min="13" max="13" width="5.6640625" style="1" customWidth="1"/>
    <col min="14" max="14" width="12.10546875" style="1" customWidth="1"/>
    <col min="15" max="16384" width="5.6640625" style="1" customWidth="1"/>
  </cols>
  <sheetData>
    <row r="1" spans="1:12" s="90" customFormat="1" ht="36" customHeight="1">
      <c r="A1" s="89"/>
      <c r="B1" s="572" t="s">
        <v>83</v>
      </c>
      <c r="C1" s="572"/>
      <c r="D1" s="572"/>
      <c r="E1" s="572"/>
      <c r="F1" s="572"/>
      <c r="G1" s="572"/>
      <c r="H1" s="572"/>
      <c r="I1" s="572"/>
      <c r="J1" s="572"/>
      <c r="K1" s="572"/>
      <c r="L1" s="89"/>
    </row>
    <row r="2" spans="1:12" s="86" customFormat="1" ht="45" customHeight="1">
      <c r="A2" s="84"/>
      <c r="B2" s="573" t="s">
        <v>272</v>
      </c>
      <c r="C2" s="574"/>
      <c r="D2" s="574"/>
      <c r="E2" s="574"/>
      <c r="F2" s="574"/>
      <c r="G2" s="574"/>
      <c r="H2" s="574"/>
      <c r="I2" s="574"/>
      <c r="J2" s="574"/>
      <c r="K2" s="574"/>
      <c r="L2" s="84"/>
    </row>
    <row r="3" spans="1:12" ht="52.5" customHeight="1">
      <c r="A3" s="575"/>
      <c r="B3" s="575"/>
      <c r="C3" s="575"/>
      <c r="D3" s="575"/>
      <c r="E3" s="575"/>
      <c r="F3" s="575"/>
      <c r="G3" s="575"/>
      <c r="H3" s="575"/>
      <c r="I3" s="575"/>
      <c r="J3" s="575"/>
      <c r="K3" s="575"/>
      <c r="L3" s="575"/>
    </row>
    <row r="4" spans="1:12" s="86" customFormat="1" ht="25.5" customHeight="1" thickBot="1">
      <c r="A4" s="84"/>
      <c r="B4" s="213" t="s">
        <v>261</v>
      </c>
      <c r="C4" s="214"/>
      <c r="D4" s="210"/>
      <c r="E4" s="576" t="s">
        <v>230</v>
      </c>
      <c r="F4" s="576"/>
      <c r="G4" s="576"/>
      <c r="H4" s="215"/>
      <c r="I4" s="576" t="s">
        <v>231</v>
      </c>
      <c r="J4" s="576"/>
      <c r="K4" s="576"/>
      <c r="L4" s="210"/>
    </row>
    <row r="5" spans="1:12" s="86" customFormat="1" ht="27.75" customHeight="1">
      <c r="A5" s="84"/>
      <c r="D5" s="98"/>
      <c r="E5" s="154" t="s">
        <v>154</v>
      </c>
      <c r="F5" s="155"/>
      <c r="G5" s="98" t="s">
        <v>155</v>
      </c>
      <c r="H5" s="99"/>
      <c r="I5" s="154" t="s">
        <v>154</v>
      </c>
      <c r="J5" s="155"/>
      <c r="K5" s="98" t="s">
        <v>155</v>
      </c>
      <c r="L5" s="92"/>
    </row>
    <row r="6" spans="1:12" s="86" customFormat="1" ht="9.75" customHeight="1">
      <c r="A6" s="84"/>
      <c r="D6" s="87"/>
      <c r="E6" s="156"/>
      <c r="F6" s="156"/>
      <c r="G6" s="87"/>
      <c r="H6" s="88"/>
      <c r="I6" s="156"/>
      <c r="J6" s="156"/>
      <c r="K6" s="88"/>
      <c r="L6" s="88"/>
    </row>
    <row r="7" spans="1:12" s="43" customFormat="1" ht="23.25">
      <c r="A7" s="9"/>
      <c r="E7" s="242" t="s">
        <v>153</v>
      </c>
      <c r="F7" s="243"/>
      <c r="G7" s="244" t="s">
        <v>153</v>
      </c>
      <c r="H7" s="248"/>
      <c r="I7" s="242" t="s">
        <v>153</v>
      </c>
      <c r="J7" s="243"/>
      <c r="K7" s="244" t="s">
        <v>153</v>
      </c>
      <c r="L7" s="248"/>
    </row>
    <row r="8" spans="2:11" ht="20.25">
      <c r="B8" s="7"/>
      <c r="C8" s="7"/>
      <c r="E8" s="158"/>
      <c r="F8" s="158"/>
      <c r="I8" s="158"/>
      <c r="J8" s="176"/>
      <c r="K8" s="1"/>
    </row>
    <row r="9" spans="1:19" s="43" customFormat="1" ht="25.5" customHeight="1">
      <c r="A9" s="252" t="s">
        <v>36</v>
      </c>
      <c r="B9" s="56" t="s">
        <v>60</v>
      </c>
      <c r="C9" s="45"/>
      <c r="E9" s="256">
        <f>'Consol PL'!E9</f>
        <v>246743</v>
      </c>
      <c r="F9" s="167"/>
      <c r="G9" s="68">
        <f>'Consol PL'!G9</f>
        <v>234952</v>
      </c>
      <c r="H9" s="57"/>
      <c r="I9" s="256">
        <f>'Consol PL'!I9</f>
        <v>696356</v>
      </c>
      <c r="J9" s="167"/>
      <c r="K9" s="68">
        <f>'Consol PL'!K9</f>
        <v>717386</v>
      </c>
      <c r="L9" s="48"/>
      <c r="M9" s="47"/>
      <c r="N9" s="47"/>
      <c r="O9" s="47"/>
      <c r="P9" s="47"/>
      <c r="Q9" s="47"/>
      <c r="R9" s="47"/>
      <c r="S9" s="47"/>
    </row>
    <row r="10" spans="1:12" s="43" customFormat="1" ht="6.75" customHeight="1">
      <c r="A10" s="103"/>
      <c r="B10" s="53"/>
      <c r="E10" s="166"/>
      <c r="F10" s="167"/>
      <c r="G10" s="68"/>
      <c r="H10" s="57"/>
      <c r="I10" s="166"/>
      <c r="J10" s="257"/>
      <c r="K10" s="68"/>
      <c r="L10" s="48"/>
    </row>
    <row r="11" spans="1:12" s="53" customFormat="1" ht="39.75" customHeight="1">
      <c r="A11" s="253" t="s">
        <v>174</v>
      </c>
      <c r="B11" s="91" t="s">
        <v>130</v>
      </c>
      <c r="C11" s="56"/>
      <c r="E11" s="256">
        <f>'Consol PL'!E17</f>
        <v>19344.022299999997</v>
      </c>
      <c r="F11" s="167"/>
      <c r="G11" s="68">
        <f>'Consol PL'!G17</f>
        <v>-8091</v>
      </c>
      <c r="H11" s="57"/>
      <c r="I11" s="256">
        <f>'Consol PL'!I17</f>
        <v>93018.0223</v>
      </c>
      <c r="J11" s="167"/>
      <c r="K11" s="68">
        <f>'Consol PL'!K17</f>
        <v>-28924</v>
      </c>
      <c r="L11" s="57"/>
    </row>
    <row r="12" spans="1:12" s="53" customFormat="1" ht="9" customHeight="1">
      <c r="A12" s="111"/>
      <c r="E12" s="166"/>
      <c r="F12" s="167"/>
      <c r="G12" s="68"/>
      <c r="H12" s="57"/>
      <c r="I12" s="166"/>
      <c r="J12" s="167"/>
      <c r="K12" s="68"/>
      <c r="L12" s="57"/>
    </row>
    <row r="13" spans="1:12" s="43" customFormat="1" ht="37.5" customHeight="1">
      <c r="A13" s="253" t="s">
        <v>175</v>
      </c>
      <c r="B13" s="91" t="s">
        <v>131</v>
      </c>
      <c r="E13" s="256">
        <f>'Consol PL'!E20</f>
        <v>-534.5624000000025</v>
      </c>
      <c r="F13" s="167"/>
      <c r="G13" s="68">
        <f>'Consol PL'!G20</f>
        <v>-23254</v>
      </c>
      <c r="H13" s="57"/>
      <c r="I13" s="256">
        <f>'Consol PL'!I20</f>
        <v>38396.4376</v>
      </c>
      <c r="J13" s="167"/>
      <c r="K13" s="68">
        <f>'Consol PL'!K20</f>
        <v>-72764</v>
      </c>
      <c r="L13" s="48"/>
    </row>
    <row r="14" spans="1:12" s="43" customFormat="1" ht="12" customHeight="1">
      <c r="A14" s="103"/>
      <c r="B14" s="53"/>
      <c r="E14" s="258"/>
      <c r="F14" s="259"/>
      <c r="G14" s="260"/>
      <c r="H14" s="261"/>
      <c r="I14" s="258"/>
      <c r="J14" s="262"/>
      <c r="K14" s="260"/>
      <c r="L14" s="48"/>
    </row>
    <row r="15" spans="1:12" s="53" customFormat="1" ht="42.75" customHeight="1">
      <c r="A15" s="253" t="s">
        <v>176</v>
      </c>
      <c r="B15" s="254" t="s">
        <v>132</v>
      </c>
      <c r="E15" s="256">
        <f>'Consol PL'!E23</f>
        <v>-10629.562400000003</v>
      </c>
      <c r="F15" s="167"/>
      <c r="G15" s="68">
        <f>'Consol PL'!G23</f>
        <v>-32262</v>
      </c>
      <c r="H15" s="57"/>
      <c r="I15" s="256">
        <f>'Consol PL'!I23</f>
        <v>15295.437599999997</v>
      </c>
      <c r="J15" s="167"/>
      <c r="K15" s="68">
        <f>'Consol PL'!K23</f>
        <v>-86072</v>
      </c>
      <c r="L15" s="77"/>
    </row>
    <row r="16" spans="1:12" s="43" customFormat="1" ht="18.75" customHeight="1">
      <c r="A16" s="103"/>
      <c r="B16" s="149"/>
      <c r="E16" s="166"/>
      <c r="F16" s="167"/>
      <c r="G16" s="68"/>
      <c r="H16" s="57"/>
      <c r="I16" s="166"/>
      <c r="J16" s="257"/>
      <c r="K16" s="68"/>
      <c r="L16" s="48"/>
    </row>
    <row r="17" spans="1:12" s="43" customFormat="1" ht="18.75" customHeight="1">
      <c r="A17" s="103"/>
      <c r="B17" s="149"/>
      <c r="E17" s="166"/>
      <c r="F17" s="167"/>
      <c r="G17" s="68"/>
      <c r="H17" s="57"/>
      <c r="I17" s="166"/>
      <c r="J17" s="257"/>
      <c r="K17" s="68"/>
      <c r="L17" s="48"/>
    </row>
    <row r="18" spans="1:12" s="43" customFormat="1" ht="36" customHeight="1">
      <c r="A18" s="253" t="s">
        <v>177</v>
      </c>
      <c r="B18" s="255" t="s">
        <v>136</v>
      </c>
      <c r="E18" s="166"/>
      <c r="F18" s="167"/>
      <c r="G18" s="68"/>
      <c r="H18" s="57"/>
      <c r="I18" s="166"/>
      <c r="J18" s="257"/>
      <c r="K18" s="68"/>
      <c r="L18" s="48"/>
    </row>
    <row r="19" spans="1:12" s="43" customFormat="1" ht="25.5" customHeight="1">
      <c r="A19" s="103"/>
      <c r="B19" s="149" t="s">
        <v>134</v>
      </c>
      <c r="E19" s="263">
        <f>'Consol PL'!E27</f>
        <v>-3.9</v>
      </c>
      <c r="F19" s="264"/>
      <c r="G19" s="265">
        <f>'Consol PL'!G27</f>
        <v>-11.83</v>
      </c>
      <c r="H19" s="266"/>
      <c r="I19" s="263">
        <f>'Consol PL'!I27</f>
        <v>5.61</v>
      </c>
      <c r="J19" s="264"/>
      <c r="K19" s="265">
        <f>'Consol PL'!K27</f>
        <v>-31.56</v>
      </c>
      <c r="L19" s="48"/>
    </row>
    <row r="20" spans="1:12" s="43" customFormat="1" ht="14.25" customHeight="1">
      <c r="A20" s="103"/>
      <c r="B20" s="149"/>
      <c r="E20" s="267"/>
      <c r="F20" s="264"/>
      <c r="G20" s="265"/>
      <c r="H20" s="266"/>
      <c r="I20" s="267"/>
      <c r="J20" s="268"/>
      <c r="K20" s="265"/>
      <c r="L20" s="48"/>
    </row>
    <row r="21" spans="1:12" s="43" customFormat="1" ht="30.75" customHeight="1">
      <c r="A21" s="103"/>
      <c r="B21" s="149" t="s">
        <v>135</v>
      </c>
      <c r="E21" s="263">
        <f>'Consol PL'!E29</f>
        <v>-3.87</v>
      </c>
      <c r="F21" s="264"/>
      <c r="G21" s="265">
        <f>'Consol PL'!G29</f>
        <v>-11.83</v>
      </c>
      <c r="H21" s="266"/>
      <c r="I21" s="263">
        <f>'Consol PL'!I29</f>
        <v>5.57</v>
      </c>
      <c r="J21" s="264"/>
      <c r="K21" s="265">
        <f>'Consol PL'!K29</f>
        <v>-31.56</v>
      </c>
      <c r="L21" s="48"/>
    </row>
    <row r="22" spans="1:12" s="43" customFormat="1" ht="18.75" customHeight="1">
      <c r="A22" s="103"/>
      <c r="B22" s="149"/>
      <c r="E22" s="267"/>
      <c r="F22" s="264"/>
      <c r="G22" s="265"/>
      <c r="H22" s="266"/>
      <c r="I22" s="267"/>
      <c r="J22" s="268"/>
      <c r="K22" s="265"/>
      <c r="L22" s="48"/>
    </row>
    <row r="23" spans="1:12" s="43" customFormat="1" ht="17.25" customHeight="1">
      <c r="A23" s="103"/>
      <c r="B23" s="149"/>
      <c r="E23" s="166"/>
      <c r="F23" s="167"/>
      <c r="G23" s="68"/>
      <c r="H23" s="57"/>
      <c r="I23" s="166"/>
      <c r="J23" s="257"/>
      <c r="K23" s="68"/>
      <c r="L23" s="48"/>
    </row>
    <row r="24" spans="1:12" s="43" customFormat="1" ht="36" customHeight="1">
      <c r="A24" s="253" t="s">
        <v>197</v>
      </c>
      <c r="B24" s="255" t="s">
        <v>133</v>
      </c>
      <c r="E24" s="166"/>
      <c r="F24" s="167"/>
      <c r="G24" s="68"/>
      <c r="H24" s="57"/>
      <c r="I24" s="166"/>
      <c r="J24" s="257"/>
      <c r="K24" s="68"/>
      <c r="L24" s="48"/>
    </row>
    <row r="25" spans="1:12" s="43" customFormat="1" ht="25.5" customHeight="1">
      <c r="A25" s="103"/>
      <c r="B25" s="149" t="s">
        <v>137</v>
      </c>
      <c r="E25" s="263">
        <f>'Consol PL'!E33</f>
        <v>0</v>
      </c>
      <c r="F25" s="264"/>
      <c r="G25" s="265">
        <f>'Consol PL'!G33</f>
        <v>0</v>
      </c>
      <c r="H25" s="266"/>
      <c r="I25" s="263">
        <f>'Consol PL'!I33</f>
        <v>3.75</v>
      </c>
      <c r="J25" s="264"/>
      <c r="K25" s="265">
        <f>'Consol PL'!K33</f>
        <v>3.75</v>
      </c>
      <c r="L25" s="48"/>
    </row>
    <row r="26" spans="1:12" s="43" customFormat="1" ht="25.5" customHeight="1">
      <c r="A26" s="103"/>
      <c r="B26" s="149"/>
      <c r="E26" s="263"/>
      <c r="F26" s="264"/>
      <c r="G26" s="265"/>
      <c r="H26" s="266"/>
      <c r="I26" s="263"/>
      <c r="J26" s="264"/>
      <c r="K26" s="265"/>
      <c r="L26" s="48"/>
    </row>
    <row r="27" spans="1:12" s="43" customFormat="1" ht="65.25" customHeight="1" thickBot="1">
      <c r="A27" s="103"/>
      <c r="B27" s="149"/>
      <c r="E27" s="174"/>
      <c r="F27" s="159"/>
      <c r="G27" s="64"/>
      <c r="H27" s="47"/>
      <c r="I27" s="269" t="s">
        <v>274</v>
      </c>
      <c r="J27" s="270"/>
      <c r="K27" s="271" t="s">
        <v>275</v>
      </c>
      <c r="L27" s="48"/>
    </row>
    <row r="28" spans="1:12" s="43" customFormat="1" ht="21" customHeight="1" hidden="1">
      <c r="A28" s="103"/>
      <c r="B28" s="53"/>
      <c r="E28" s="250"/>
      <c r="F28" s="185"/>
      <c r="I28" s="250"/>
      <c r="J28" s="251"/>
      <c r="K28" s="249" t="s">
        <v>273</v>
      </c>
      <c r="L28" s="52"/>
    </row>
    <row r="29" spans="1:12" s="43" customFormat="1" ht="21" customHeight="1" hidden="1">
      <c r="A29" s="103"/>
      <c r="B29" s="53"/>
      <c r="E29" s="250"/>
      <c r="F29" s="185"/>
      <c r="I29" s="250"/>
      <c r="J29" s="251"/>
      <c r="L29" s="52"/>
    </row>
    <row r="30" spans="5:12" s="43" customFormat="1" ht="21" customHeight="1">
      <c r="E30" s="250"/>
      <c r="F30" s="185"/>
      <c r="I30" s="250"/>
      <c r="J30" s="251"/>
      <c r="L30" s="52"/>
    </row>
    <row r="31" spans="1:12" s="43" customFormat="1" ht="39.75" customHeight="1">
      <c r="A31" s="253" t="s">
        <v>198</v>
      </c>
      <c r="B31" s="128" t="s">
        <v>276</v>
      </c>
      <c r="E31" s="272"/>
      <c r="F31" s="159"/>
      <c r="G31" s="47"/>
      <c r="H31" s="47"/>
      <c r="I31" s="273">
        <f>'BS'!E50</f>
        <v>5.012332613895891</v>
      </c>
      <c r="J31" s="177"/>
      <c r="K31" s="274">
        <f>'BS'!F50</f>
        <v>4.972319176394674</v>
      </c>
      <c r="L31" s="52"/>
    </row>
    <row r="32" spans="1:11" ht="84" customHeight="1">
      <c r="A32" s="11"/>
      <c r="B32" s="571" t="s">
        <v>328</v>
      </c>
      <c r="C32" s="571"/>
      <c r="D32" s="571"/>
      <c r="E32" s="571"/>
      <c r="F32" s="571"/>
      <c r="G32" s="571"/>
      <c r="H32" s="571"/>
      <c r="I32" s="571"/>
      <c r="J32" s="571"/>
      <c r="K32" s="571"/>
    </row>
    <row r="33" spans="2:11" ht="15.75" customHeight="1">
      <c r="B33" s="571"/>
      <c r="C33" s="571"/>
      <c r="D33" s="571"/>
      <c r="E33" s="571"/>
      <c r="F33" s="571"/>
      <c r="G33" s="571"/>
      <c r="H33" s="571"/>
      <c r="I33" s="571"/>
      <c r="J33" s="571"/>
      <c r="K33" s="571"/>
    </row>
    <row r="34" spans="5:11" ht="20.25">
      <c r="E34" s="73"/>
      <c r="H34" s="3"/>
      <c r="I34" s="72"/>
      <c r="J34" s="72"/>
      <c r="K34" s="72"/>
    </row>
    <row r="35" spans="5:11" ht="20.25">
      <c r="E35" s="73"/>
      <c r="H35" s="3"/>
      <c r="I35" s="72"/>
      <c r="J35" s="72"/>
      <c r="K35" s="72"/>
    </row>
    <row r="36" spans="8:11" ht="20.25">
      <c r="H36" s="3"/>
      <c r="I36" s="72"/>
      <c r="J36" s="72"/>
      <c r="K36" s="72"/>
    </row>
    <row r="37" spans="9:11" ht="20.25">
      <c r="I37" s="72"/>
      <c r="J37" s="72"/>
      <c r="K37" s="72"/>
    </row>
    <row r="38" spans="9:11" ht="20.25">
      <c r="I38" s="72"/>
      <c r="J38" s="72"/>
      <c r="K38" s="72"/>
    </row>
    <row r="39" spans="9:11" ht="20.25">
      <c r="I39" s="72"/>
      <c r="J39" s="72"/>
      <c r="K39" s="72"/>
    </row>
    <row r="40" spans="9:11" ht="20.25">
      <c r="I40" s="72"/>
      <c r="J40" s="72"/>
      <c r="K40" s="72"/>
    </row>
    <row r="41" spans="9:11" ht="20.25">
      <c r="I41" s="72"/>
      <c r="J41" s="72"/>
      <c r="K41" s="72"/>
    </row>
    <row r="42" spans="9:11" ht="20.25">
      <c r="I42" s="72"/>
      <c r="J42" s="72"/>
      <c r="K42" s="72"/>
    </row>
    <row r="43" spans="9:11" ht="20.25">
      <c r="I43" s="72"/>
      <c r="J43" s="72"/>
      <c r="K43" s="72"/>
    </row>
    <row r="44" spans="9:11" ht="20.25">
      <c r="I44" s="72"/>
      <c r="J44" s="72"/>
      <c r="K44" s="72"/>
    </row>
  </sheetData>
  <mergeCells count="6">
    <mergeCell ref="B32:K33"/>
    <mergeCell ref="B1:K1"/>
    <mergeCell ref="B2:K2"/>
    <mergeCell ref="A3:L3"/>
    <mergeCell ref="E4:G4"/>
    <mergeCell ref="I4:K4"/>
  </mergeCells>
  <printOptions/>
  <pageMargins left="0.75" right="0.75" top="1" bottom="1" header="0.5" footer="0.5"/>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dimension ref="A1:M49"/>
  <sheetViews>
    <sheetView zoomScale="60" zoomScaleNormal="60" workbookViewId="0" topLeftCell="A16">
      <selection activeCell="B27" sqref="B27"/>
    </sheetView>
  </sheetViews>
  <sheetFormatPr defaultColWidth="8.77734375" defaultRowHeight="15"/>
  <cols>
    <col min="1" max="1" width="1.33203125" style="1" customWidth="1"/>
    <col min="2" max="2" width="43.99609375" style="8" customWidth="1"/>
    <col min="3" max="3" width="5.21484375" style="1" customWidth="1"/>
    <col min="4" max="4" width="1.2265625" style="1" customWidth="1"/>
    <col min="5" max="5" width="14.88671875" style="1" customWidth="1"/>
    <col min="6" max="6" width="2.3359375" style="1" customWidth="1"/>
    <col min="7" max="7" width="14.6640625" style="1" customWidth="1"/>
    <col min="8" max="8" width="1.77734375" style="1" customWidth="1"/>
    <col min="9" max="9" width="15.77734375" style="4" customWidth="1"/>
    <col min="10" max="10" width="1.2265625" style="4" customWidth="1"/>
    <col min="11" max="11" width="16.6640625" style="4" customWidth="1"/>
    <col min="12" max="12" width="2.21484375" style="4" customWidth="1"/>
    <col min="13" max="16384" width="5.6640625" style="1" customWidth="1"/>
  </cols>
  <sheetData>
    <row r="1" spans="1:12" s="90" customFormat="1" ht="36" customHeight="1">
      <c r="A1" s="89"/>
      <c r="B1" s="572" t="s">
        <v>83</v>
      </c>
      <c r="C1" s="572"/>
      <c r="D1" s="572"/>
      <c r="E1" s="572"/>
      <c r="F1" s="572"/>
      <c r="G1" s="572"/>
      <c r="H1" s="572"/>
      <c r="I1" s="572"/>
      <c r="J1" s="572"/>
      <c r="K1" s="572"/>
      <c r="L1" s="89"/>
    </row>
    <row r="2" spans="1:12" s="86" customFormat="1" ht="45" customHeight="1">
      <c r="A2" s="84"/>
      <c r="B2" s="573" t="s">
        <v>2</v>
      </c>
      <c r="C2" s="574"/>
      <c r="D2" s="574"/>
      <c r="E2" s="574"/>
      <c r="F2" s="574"/>
      <c r="G2" s="574"/>
      <c r="H2" s="574"/>
      <c r="I2" s="574"/>
      <c r="J2" s="574"/>
      <c r="K2" s="574"/>
      <c r="L2" s="84"/>
    </row>
    <row r="3" spans="1:12" ht="52.5" customHeight="1">
      <c r="A3" s="575"/>
      <c r="B3" s="575"/>
      <c r="C3" s="575"/>
      <c r="D3" s="575"/>
      <c r="E3" s="575"/>
      <c r="F3" s="575"/>
      <c r="G3" s="575"/>
      <c r="H3" s="575"/>
      <c r="I3" s="575"/>
      <c r="J3" s="575"/>
      <c r="K3" s="575"/>
      <c r="L3" s="575"/>
    </row>
    <row r="4" spans="1:12" s="86" customFormat="1" ht="25.5" customHeight="1" thickBot="1">
      <c r="A4" s="85"/>
      <c r="B4" s="213" t="s">
        <v>261</v>
      </c>
      <c r="C4" s="214"/>
      <c r="D4" s="210"/>
      <c r="E4" s="576" t="s">
        <v>230</v>
      </c>
      <c r="F4" s="576"/>
      <c r="G4" s="576"/>
      <c r="H4" s="215"/>
      <c r="I4" s="576" t="s">
        <v>231</v>
      </c>
      <c r="J4" s="576"/>
      <c r="K4" s="576"/>
      <c r="L4" s="210"/>
    </row>
    <row r="5" spans="1:12" s="86" customFormat="1" ht="27.75" customHeight="1">
      <c r="A5" s="85"/>
      <c r="D5" s="98"/>
      <c r="E5" s="154" t="s">
        <v>154</v>
      </c>
      <c r="F5" s="155"/>
      <c r="G5" s="98" t="s">
        <v>155</v>
      </c>
      <c r="H5" s="99"/>
      <c r="I5" s="154" t="s">
        <v>154</v>
      </c>
      <c r="J5" s="155"/>
      <c r="K5" s="98" t="s">
        <v>155</v>
      </c>
      <c r="L5" s="92"/>
    </row>
    <row r="6" spans="1:12" s="86" customFormat="1" ht="9.75" customHeight="1">
      <c r="A6" s="85"/>
      <c r="D6" s="87"/>
      <c r="E6" s="156"/>
      <c r="F6" s="156"/>
      <c r="G6" s="87"/>
      <c r="H6" s="88"/>
      <c r="I6" s="156"/>
      <c r="J6" s="156"/>
      <c r="K6" s="88"/>
      <c r="L6" s="88"/>
    </row>
    <row r="7" spans="1:12" s="43" customFormat="1" ht="23.25">
      <c r="A7" s="62"/>
      <c r="E7" s="242" t="s">
        <v>153</v>
      </c>
      <c r="F7" s="243"/>
      <c r="G7" s="244" t="s">
        <v>153</v>
      </c>
      <c r="H7" s="248"/>
      <c r="I7" s="242" t="s">
        <v>153</v>
      </c>
      <c r="J7" s="243"/>
      <c r="K7" s="244" t="s">
        <v>153</v>
      </c>
      <c r="L7" s="248"/>
    </row>
    <row r="8" spans="2:11" ht="20.25">
      <c r="B8" s="7"/>
      <c r="C8" s="7"/>
      <c r="E8" s="158"/>
      <c r="F8" s="158"/>
      <c r="I8" s="158"/>
      <c r="J8" s="176"/>
      <c r="K8" s="1"/>
    </row>
    <row r="9" spans="2:13" s="43" customFormat="1" ht="25.5" customHeight="1">
      <c r="B9" s="45" t="s">
        <v>60</v>
      </c>
      <c r="C9" s="45"/>
      <c r="E9" s="157">
        <v>246743</v>
      </c>
      <c r="F9" s="159"/>
      <c r="G9" s="64">
        <v>234952</v>
      </c>
      <c r="H9" s="47"/>
      <c r="I9" s="174">
        <v>696356</v>
      </c>
      <c r="J9" s="177"/>
      <c r="K9" s="64">
        <v>717386</v>
      </c>
      <c r="L9" s="48"/>
      <c r="M9" s="47"/>
    </row>
    <row r="10" spans="2:13" s="43" customFormat="1" ht="31.5" customHeight="1">
      <c r="B10" s="44" t="s">
        <v>88</v>
      </c>
      <c r="C10" s="45"/>
      <c r="E10" s="165">
        <v>-216396</v>
      </c>
      <c r="F10" s="162"/>
      <c r="G10" s="65">
        <v>-207365</v>
      </c>
      <c r="H10" s="49"/>
      <c r="I10" s="165">
        <v>-620740</v>
      </c>
      <c r="J10" s="178"/>
      <c r="K10" s="65">
        <v>-655964</v>
      </c>
      <c r="L10" s="50"/>
      <c r="M10" s="47"/>
    </row>
    <row r="11" spans="2:12" s="74" customFormat="1" ht="36" customHeight="1">
      <c r="B11" s="61" t="s">
        <v>89</v>
      </c>
      <c r="C11" s="54"/>
      <c r="D11" s="75"/>
      <c r="E11" s="164">
        <f>SUM(E9:E10)</f>
        <v>30347</v>
      </c>
      <c r="F11" s="163"/>
      <c r="G11" s="83">
        <f>SUM(G9:G10)</f>
        <v>27587</v>
      </c>
      <c r="H11" s="82"/>
      <c r="I11" s="179">
        <f>SUM(I9:I10)</f>
        <v>75616</v>
      </c>
      <c r="J11" s="163"/>
      <c r="K11" s="82">
        <f>SUM(K9:K10)</f>
        <v>61422</v>
      </c>
      <c r="L11" s="75"/>
    </row>
    <row r="12" spans="2:12" s="74" customFormat="1" ht="36" customHeight="1">
      <c r="B12" s="61" t="s">
        <v>127</v>
      </c>
      <c r="C12" s="54"/>
      <c r="D12" s="75"/>
      <c r="E12" s="164">
        <v>133</v>
      </c>
      <c r="F12" s="163"/>
      <c r="G12" s="83">
        <v>33</v>
      </c>
      <c r="H12" s="82"/>
      <c r="I12" s="179">
        <v>628</v>
      </c>
      <c r="J12" s="163"/>
      <c r="K12" s="82">
        <v>139</v>
      </c>
      <c r="L12" s="75"/>
    </row>
    <row r="13" spans="2:12" s="74" customFormat="1" ht="33.75" customHeight="1">
      <c r="B13" s="61" t="s">
        <v>241</v>
      </c>
      <c r="C13" s="54"/>
      <c r="D13" s="75"/>
      <c r="E13" s="164">
        <v>13</v>
      </c>
      <c r="F13" s="163"/>
      <c r="G13" s="83">
        <v>-319</v>
      </c>
      <c r="H13" s="82"/>
      <c r="I13" s="179">
        <v>-328</v>
      </c>
      <c r="J13" s="163"/>
      <c r="K13" s="82">
        <v>-106</v>
      </c>
      <c r="L13" s="75"/>
    </row>
    <row r="14" spans="2:12" s="43" customFormat="1" ht="30.75" customHeight="1">
      <c r="B14" s="43" t="s">
        <v>90</v>
      </c>
      <c r="D14" s="47"/>
      <c r="E14" s="164">
        <v>-18343</v>
      </c>
      <c r="F14" s="159"/>
      <c r="G14" s="67">
        <v>-9281</v>
      </c>
      <c r="H14" s="47"/>
      <c r="I14" s="164">
        <v>-40540</v>
      </c>
      <c r="J14" s="159"/>
      <c r="K14" s="67">
        <v>-32542</v>
      </c>
      <c r="L14" s="47"/>
    </row>
    <row r="15" spans="2:12" s="43" customFormat="1" ht="37.5" customHeight="1">
      <c r="B15" s="43" t="s">
        <v>129</v>
      </c>
      <c r="E15" s="164">
        <v>7194.022299999997</v>
      </c>
      <c r="F15" s="159"/>
      <c r="G15" s="67">
        <v>-26111</v>
      </c>
      <c r="H15" s="47"/>
      <c r="I15" s="174">
        <v>57642.0223</v>
      </c>
      <c r="J15" s="177"/>
      <c r="K15" s="64">
        <v>-57837</v>
      </c>
      <c r="L15" s="52"/>
    </row>
    <row r="16" spans="5:12" s="43" customFormat="1" ht="6.75" customHeight="1">
      <c r="E16" s="165"/>
      <c r="F16" s="162"/>
      <c r="G16" s="65"/>
      <c r="H16" s="49"/>
      <c r="I16" s="165"/>
      <c r="J16" s="178"/>
      <c r="K16" s="65"/>
      <c r="L16" s="52"/>
    </row>
    <row r="17" spans="2:12" s="53" customFormat="1" ht="39.75" customHeight="1">
      <c r="B17" s="91" t="s">
        <v>130</v>
      </c>
      <c r="C17" s="56"/>
      <c r="E17" s="166">
        <f>SUM(E11:E16)</f>
        <v>19344.022299999997</v>
      </c>
      <c r="F17" s="167"/>
      <c r="G17" s="68">
        <f>SUM(G11:G16)</f>
        <v>-8091</v>
      </c>
      <c r="H17" s="57"/>
      <c r="I17" s="166">
        <f>SUM(I11:I16)</f>
        <v>93018.0223</v>
      </c>
      <c r="J17" s="167"/>
      <c r="K17" s="68">
        <f>SUM(K11:K16)</f>
        <v>-28924</v>
      </c>
      <c r="L17" s="152"/>
    </row>
    <row r="18" spans="2:12" s="53" customFormat="1" ht="33" customHeight="1">
      <c r="B18" s="53" t="s">
        <v>22</v>
      </c>
      <c r="E18" s="164">
        <v>-19878.5847</v>
      </c>
      <c r="F18" s="167"/>
      <c r="G18" s="67">
        <v>-15163</v>
      </c>
      <c r="H18" s="57"/>
      <c r="I18" s="180">
        <v>-54621.5847</v>
      </c>
      <c r="J18" s="167"/>
      <c r="K18" s="69">
        <v>-43840</v>
      </c>
      <c r="L18" s="57"/>
    </row>
    <row r="19" spans="5:12" s="53" customFormat="1" ht="9" customHeight="1">
      <c r="E19" s="168"/>
      <c r="F19" s="169"/>
      <c r="G19" s="70"/>
      <c r="I19" s="168"/>
      <c r="J19" s="169"/>
      <c r="K19" s="70"/>
      <c r="L19" s="76"/>
    </row>
    <row r="20" spans="1:12" s="43" customFormat="1" ht="37.5" customHeight="1">
      <c r="A20" s="58"/>
      <c r="B20" s="59" t="s">
        <v>131</v>
      </c>
      <c r="E20" s="160">
        <f>SUM(E17:E18)</f>
        <v>-534.5624000000025</v>
      </c>
      <c r="F20" s="161"/>
      <c r="G20" s="66">
        <f>SUM(G17:G18)</f>
        <v>-23254</v>
      </c>
      <c r="H20" s="51"/>
      <c r="I20" s="160">
        <f>SUM(I17:I18)</f>
        <v>38396.4376</v>
      </c>
      <c r="J20" s="181"/>
      <c r="K20" s="66">
        <f>SUM(K17:K18)</f>
        <v>-72764</v>
      </c>
      <c r="L20" s="52"/>
    </row>
    <row r="21" spans="2:12" s="43" customFormat="1" ht="35.25" customHeight="1">
      <c r="B21" s="43" t="s">
        <v>25</v>
      </c>
      <c r="E21" s="164">
        <v>-10095</v>
      </c>
      <c r="F21" s="159"/>
      <c r="G21" s="67">
        <v>-9008</v>
      </c>
      <c r="H21" s="47"/>
      <c r="I21" s="174">
        <v>-23101</v>
      </c>
      <c r="J21" s="177"/>
      <c r="K21" s="64">
        <v>-13308</v>
      </c>
      <c r="L21" s="52"/>
    </row>
    <row r="22" spans="5:12" s="43" customFormat="1" ht="12" customHeight="1">
      <c r="E22" s="170"/>
      <c r="F22" s="171"/>
      <c r="G22" s="71"/>
      <c r="H22" s="60"/>
      <c r="I22" s="170"/>
      <c r="J22" s="182"/>
      <c r="K22" s="71"/>
      <c r="L22" s="52"/>
    </row>
    <row r="23" spans="2:12" s="53" customFormat="1" ht="42.75" customHeight="1" thickBot="1">
      <c r="B23" s="225" t="s">
        <v>132</v>
      </c>
      <c r="E23" s="172">
        <f>SUM(E20:E22)</f>
        <v>-10629.562400000003</v>
      </c>
      <c r="F23" s="173"/>
      <c r="G23" s="96">
        <f>SUM(G20:G22)</f>
        <v>-32262</v>
      </c>
      <c r="H23" s="95"/>
      <c r="I23" s="172">
        <f>SUM(I20:I21)</f>
        <v>15295.437599999997</v>
      </c>
      <c r="J23" s="183"/>
      <c r="K23" s="96">
        <f>SUM(K20:K22)</f>
        <v>-86072</v>
      </c>
      <c r="L23" s="97"/>
    </row>
    <row r="24" spans="2:12" s="43" customFormat="1" ht="18.75" customHeight="1">
      <c r="B24" s="61"/>
      <c r="E24" s="174"/>
      <c r="F24" s="159"/>
      <c r="G24" s="64"/>
      <c r="H24" s="47"/>
      <c r="I24" s="174"/>
      <c r="J24" s="177"/>
      <c r="K24" s="64"/>
      <c r="L24" s="52"/>
    </row>
    <row r="25" spans="2:12" s="43" customFormat="1" ht="18.75" customHeight="1">
      <c r="B25" s="61"/>
      <c r="E25" s="174"/>
      <c r="F25" s="159"/>
      <c r="G25" s="64"/>
      <c r="H25" s="47"/>
      <c r="I25" s="174"/>
      <c r="J25" s="177"/>
      <c r="K25" s="64"/>
      <c r="L25" s="52"/>
    </row>
    <row r="26" spans="2:12" s="43" customFormat="1" ht="36" customHeight="1">
      <c r="B26" s="15" t="s">
        <v>136</v>
      </c>
      <c r="E26" s="174"/>
      <c r="F26" s="159"/>
      <c r="G26" s="64"/>
      <c r="H26" s="47"/>
      <c r="I26" s="174"/>
      <c r="J26" s="177"/>
      <c r="K26" s="64"/>
      <c r="L26" s="52"/>
    </row>
    <row r="27" spans="2:12" s="43" customFormat="1" ht="25.5" customHeight="1" thickBot="1">
      <c r="B27" s="61" t="s">
        <v>134</v>
      </c>
      <c r="E27" s="240">
        <f>ROUND(E23*1000*100/272762317,2)</f>
        <v>-3.9</v>
      </c>
      <c r="F27" s="175"/>
      <c r="G27" s="226">
        <f>ROUND(G23*1000*100/272752645,2)</f>
        <v>-11.83</v>
      </c>
      <c r="H27" s="93"/>
      <c r="I27" s="240">
        <f>ROUND(I23*1000*100/272762317,2)</f>
        <v>5.61</v>
      </c>
      <c r="J27" s="184"/>
      <c r="K27" s="226">
        <f>ROUND(K23*1000*100/272752645,2)</f>
        <v>-31.56</v>
      </c>
      <c r="L27" s="94"/>
    </row>
    <row r="28" spans="2:12" s="43" customFormat="1" ht="14.25" customHeight="1">
      <c r="B28" s="61"/>
      <c r="E28" s="275"/>
      <c r="F28" s="159"/>
      <c r="G28" s="64"/>
      <c r="H28" s="47"/>
      <c r="I28" s="275"/>
      <c r="J28" s="177"/>
      <c r="K28" s="64"/>
      <c r="L28" s="52"/>
    </row>
    <row r="29" spans="2:12" s="43" customFormat="1" ht="30.75" customHeight="1" thickBot="1">
      <c r="B29" s="61" t="s">
        <v>135</v>
      </c>
      <c r="E29" s="240">
        <f>ROUND(E23*1000*100/274841846,2)</f>
        <v>-3.87</v>
      </c>
      <c r="F29" s="175"/>
      <c r="G29" s="226">
        <f>G27</f>
        <v>-11.83</v>
      </c>
      <c r="H29" s="93"/>
      <c r="I29" s="240">
        <f>ROUND(I23*1000*100/274841846,2)</f>
        <v>5.57</v>
      </c>
      <c r="J29" s="184"/>
      <c r="K29" s="226">
        <f>K27</f>
        <v>-31.56</v>
      </c>
      <c r="L29" s="94"/>
    </row>
    <row r="30" spans="2:12" s="43" customFormat="1" ht="18.75" customHeight="1">
      <c r="B30" s="61"/>
      <c r="E30" s="174"/>
      <c r="F30" s="159"/>
      <c r="G30" s="64"/>
      <c r="H30" s="47"/>
      <c r="I30" s="174"/>
      <c r="J30" s="177"/>
      <c r="K30" s="64"/>
      <c r="L30" s="52"/>
    </row>
    <row r="31" spans="2:12" s="43" customFormat="1" ht="17.25" customHeight="1">
      <c r="B31" s="61"/>
      <c r="E31" s="174"/>
      <c r="F31" s="159"/>
      <c r="G31" s="64"/>
      <c r="H31" s="47"/>
      <c r="I31" s="174"/>
      <c r="J31" s="177"/>
      <c r="K31" s="64"/>
      <c r="L31" s="52"/>
    </row>
    <row r="32" spans="2:12" s="43" customFormat="1" ht="36" customHeight="1">
      <c r="B32" s="15" t="s">
        <v>133</v>
      </c>
      <c r="E32" s="174"/>
      <c r="F32" s="159"/>
      <c r="G32" s="491"/>
      <c r="H32" s="47"/>
      <c r="I32" s="174"/>
      <c r="J32" s="177"/>
      <c r="K32" s="64"/>
      <c r="L32" s="52"/>
    </row>
    <row r="33" spans="2:12" s="43" customFormat="1" ht="25.5" customHeight="1" thickBot="1">
      <c r="B33" s="61" t="s">
        <v>137</v>
      </c>
      <c r="E33" s="241">
        <v>0</v>
      </c>
      <c r="F33" s="490"/>
      <c r="G33" s="239">
        <v>0</v>
      </c>
      <c r="H33" s="93"/>
      <c r="I33" s="240">
        <v>3.75</v>
      </c>
      <c r="J33" s="184"/>
      <c r="K33" s="226">
        <v>3.75</v>
      </c>
      <c r="L33" s="94"/>
    </row>
    <row r="34" spans="2:12" s="43" customFormat="1" ht="51.75" customHeight="1">
      <c r="B34" s="61"/>
      <c r="E34" s="46"/>
      <c r="F34" s="47"/>
      <c r="G34" s="64"/>
      <c r="H34" s="47"/>
      <c r="I34" s="46"/>
      <c r="J34" s="48"/>
      <c r="K34" s="64"/>
      <c r="L34" s="52"/>
    </row>
    <row r="35" spans="5:12" s="43" customFormat="1" ht="21" customHeight="1" hidden="1">
      <c r="E35" s="63"/>
      <c r="I35" s="63"/>
      <c r="J35" s="52"/>
      <c r="L35" s="52"/>
    </row>
    <row r="36" spans="5:12" s="43" customFormat="1" ht="21" customHeight="1" hidden="1">
      <c r="E36" s="63"/>
      <c r="I36" s="63"/>
      <c r="J36" s="52"/>
      <c r="L36" s="52"/>
    </row>
    <row r="37" spans="1:11" ht="18.75" customHeight="1">
      <c r="A37" s="2"/>
      <c r="B37" s="577" t="s">
        <v>3</v>
      </c>
      <c r="C37" s="577"/>
      <c r="D37" s="577"/>
      <c r="E37" s="577"/>
      <c r="F37" s="577"/>
      <c r="G37" s="577"/>
      <c r="H37" s="577"/>
      <c r="I37" s="577"/>
      <c r="J37" s="577"/>
      <c r="K37" s="577"/>
    </row>
    <row r="38" spans="2:11" ht="20.25" customHeight="1">
      <c r="B38" s="577"/>
      <c r="C38" s="577"/>
      <c r="D38" s="577"/>
      <c r="E38" s="577"/>
      <c r="F38" s="577"/>
      <c r="G38" s="577"/>
      <c r="H38" s="577"/>
      <c r="I38" s="577"/>
      <c r="J38" s="577"/>
      <c r="K38" s="577"/>
    </row>
    <row r="39" spans="5:11" ht="20.25">
      <c r="E39" s="73"/>
      <c r="H39" s="3"/>
      <c r="I39" s="72"/>
      <c r="J39" s="72"/>
      <c r="K39" s="72"/>
    </row>
    <row r="40" spans="5:11" ht="20.25">
      <c r="E40" s="73"/>
      <c r="H40" s="3"/>
      <c r="I40" s="72"/>
      <c r="J40" s="72"/>
      <c r="K40" s="72"/>
    </row>
    <row r="41" spans="8:11" ht="20.25">
      <c r="H41" s="3"/>
      <c r="I41" s="72"/>
      <c r="J41" s="72"/>
      <c r="K41" s="72"/>
    </row>
    <row r="42" spans="9:11" ht="20.25">
      <c r="I42" s="72"/>
      <c r="J42" s="72"/>
      <c r="K42" s="72"/>
    </row>
    <row r="43" spans="9:11" ht="20.25">
      <c r="I43" s="72"/>
      <c r="J43" s="72"/>
      <c r="K43" s="72"/>
    </row>
    <row r="44" spans="9:11" ht="20.25">
      <c r="I44" s="72"/>
      <c r="J44" s="72"/>
      <c r="K44" s="72"/>
    </row>
    <row r="45" spans="9:11" ht="20.25">
      <c r="I45" s="72"/>
      <c r="J45" s="72"/>
      <c r="K45" s="72"/>
    </row>
    <row r="46" spans="9:11" ht="20.25">
      <c r="I46" s="72"/>
      <c r="J46" s="72"/>
      <c r="K46" s="72"/>
    </row>
    <row r="47" spans="9:11" ht="20.25">
      <c r="I47" s="72"/>
      <c r="J47" s="72"/>
      <c r="K47" s="72"/>
    </row>
    <row r="48" spans="9:11" ht="20.25">
      <c r="I48" s="72"/>
      <c r="J48" s="72"/>
      <c r="K48" s="72"/>
    </row>
    <row r="49" spans="9:11" ht="20.25">
      <c r="I49" s="72"/>
      <c r="J49" s="72"/>
      <c r="K49" s="72"/>
    </row>
  </sheetData>
  <mergeCells count="6">
    <mergeCell ref="B37:K38"/>
    <mergeCell ref="B1:K1"/>
    <mergeCell ref="B2:K2"/>
    <mergeCell ref="A3:L3"/>
    <mergeCell ref="E4:G4"/>
    <mergeCell ref="I4:K4"/>
  </mergeCells>
  <printOptions/>
  <pageMargins left="0.91" right="0.51" top="1" bottom="1" header="0.5" footer="0.5"/>
  <pageSetup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dimension ref="A1:J542"/>
  <sheetViews>
    <sheetView zoomScale="60" zoomScaleNormal="60" workbookViewId="0" topLeftCell="A7">
      <selection activeCell="C23" sqref="C23"/>
    </sheetView>
  </sheetViews>
  <sheetFormatPr defaultColWidth="8.77734375" defaultRowHeight="15"/>
  <cols>
    <col min="1" max="1" width="6.5546875" style="13" customWidth="1"/>
    <col min="2" max="2" width="2.10546875" style="13" customWidth="1"/>
    <col min="3" max="3" width="64.10546875" style="2" customWidth="1"/>
    <col min="4" max="4" width="1.2265625" style="2" customWidth="1"/>
    <col min="5" max="5" width="20.10546875" style="2" customWidth="1"/>
    <col min="6" max="6" width="21.88671875" style="2" customWidth="1"/>
    <col min="7" max="7" width="1.2265625" style="2" customWidth="1"/>
    <col min="8" max="8" width="1.66796875" style="2" customWidth="1"/>
    <col min="9" max="16384" width="10.5546875" style="2" customWidth="1"/>
  </cols>
  <sheetData>
    <row r="1" spans="2:8" ht="36" customHeight="1">
      <c r="B1" s="207" t="s">
        <v>83</v>
      </c>
      <c r="C1" s="100"/>
      <c r="D1" s="100"/>
      <c r="E1" s="100"/>
      <c r="F1" s="100"/>
      <c r="G1" s="100"/>
      <c r="H1" s="12"/>
    </row>
    <row r="2" spans="2:7" ht="45" customHeight="1">
      <c r="B2" s="153" t="s">
        <v>4</v>
      </c>
      <c r="C2" s="153"/>
      <c r="D2" s="153"/>
      <c r="E2" s="153"/>
      <c r="F2" s="153"/>
      <c r="G2" s="153"/>
    </row>
    <row r="3" spans="1:3" s="43" customFormat="1" ht="53.25" customHeight="1">
      <c r="A3" s="9"/>
      <c r="B3" s="9"/>
      <c r="C3" s="9"/>
    </row>
    <row r="4" spans="2:8" ht="24" customHeight="1">
      <c r="B4" s="212"/>
      <c r="C4" s="212"/>
      <c r="D4" s="212"/>
      <c r="E4" s="102"/>
      <c r="F4" s="102"/>
      <c r="G4" s="212"/>
      <c r="H4" s="14"/>
    </row>
    <row r="5" spans="1:8" s="43" customFormat="1" ht="23.25">
      <c r="A5" s="101"/>
      <c r="B5" s="101"/>
      <c r="E5" s="246"/>
      <c r="F5" s="246" t="s">
        <v>247</v>
      </c>
      <c r="G5" s="103"/>
      <c r="H5" s="104"/>
    </row>
    <row r="6" spans="1:8" s="43" customFormat="1" ht="24" thickBot="1">
      <c r="A6" s="101"/>
      <c r="B6" s="211" t="s">
        <v>262</v>
      </c>
      <c r="C6" s="93"/>
      <c r="D6" s="93"/>
      <c r="E6" s="216"/>
      <c r="F6" s="216" t="s">
        <v>236</v>
      </c>
      <c r="G6" s="106"/>
      <c r="H6" s="62"/>
    </row>
    <row r="7" spans="1:8" s="43" customFormat="1" ht="27" customHeight="1">
      <c r="A7" s="101"/>
      <c r="B7" s="101"/>
      <c r="D7" s="106"/>
      <c r="E7" s="245" t="s">
        <v>154</v>
      </c>
      <c r="F7" s="105" t="s">
        <v>248</v>
      </c>
      <c r="G7" s="106"/>
      <c r="H7" s="62"/>
    </row>
    <row r="8" spans="1:8" s="43" customFormat="1" ht="24.75" customHeight="1">
      <c r="A8" s="101"/>
      <c r="B8" s="101"/>
      <c r="E8" s="247" t="s">
        <v>153</v>
      </c>
      <c r="F8" s="248" t="s">
        <v>152</v>
      </c>
      <c r="G8" s="9" t="s">
        <v>20</v>
      </c>
      <c r="H8" s="9"/>
    </row>
    <row r="9" spans="1:8" s="43" customFormat="1" ht="27" customHeight="1">
      <c r="A9" s="9"/>
      <c r="B9" s="107" t="s">
        <v>59</v>
      </c>
      <c r="D9" s="47"/>
      <c r="E9" s="227"/>
      <c r="F9" s="64"/>
      <c r="G9" s="47"/>
      <c r="H9" s="47"/>
    </row>
    <row r="10" spans="1:8" s="43" customFormat="1" ht="4.5" customHeight="1">
      <c r="A10" s="101"/>
      <c r="B10" s="108"/>
      <c r="D10" s="47"/>
      <c r="E10" s="227"/>
      <c r="F10" s="64"/>
      <c r="G10" s="47"/>
      <c r="H10" s="47"/>
    </row>
    <row r="11" spans="1:8" s="43" customFormat="1" ht="21.75" customHeight="1">
      <c r="A11" s="101"/>
      <c r="B11" s="108" t="s">
        <v>63</v>
      </c>
      <c r="D11" s="47"/>
      <c r="E11" s="228">
        <v>1451257</v>
      </c>
      <c r="F11" s="109">
        <v>1411164</v>
      </c>
      <c r="G11" s="67"/>
      <c r="H11" s="67"/>
    </row>
    <row r="12" spans="1:8" s="43" customFormat="1" ht="21.75" customHeight="1">
      <c r="A12" s="101"/>
      <c r="B12" s="108" t="s">
        <v>29</v>
      </c>
      <c r="D12" s="47"/>
      <c r="E12" s="228">
        <v>257000</v>
      </c>
      <c r="F12" s="109">
        <v>257000</v>
      </c>
      <c r="G12" s="67"/>
      <c r="H12" s="67"/>
    </row>
    <row r="13" spans="1:10" s="43" customFormat="1" ht="21.75" customHeight="1">
      <c r="A13" s="9"/>
      <c r="B13" s="108" t="s">
        <v>30</v>
      </c>
      <c r="D13" s="47"/>
      <c r="E13" s="228">
        <v>376773</v>
      </c>
      <c r="F13" s="109">
        <v>368022</v>
      </c>
      <c r="G13" s="67"/>
      <c r="H13" s="67"/>
      <c r="J13" s="108"/>
    </row>
    <row r="14" spans="1:10" s="43" customFormat="1" ht="21.75" customHeight="1">
      <c r="A14" s="101"/>
      <c r="B14" s="108" t="s">
        <v>26</v>
      </c>
      <c r="D14" s="47"/>
      <c r="E14" s="228">
        <v>1164778.9836</v>
      </c>
      <c r="F14" s="109">
        <v>1130004</v>
      </c>
      <c r="G14" s="67"/>
      <c r="H14" s="67"/>
      <c r="J14" s="108"/>
    </row>
    <row r="15" spans="1:10" s="43" customFormat="1" ht="21.75" customHeight="1">
      <c r="A15" s="101"/>
      <c r="B15" s="108" t="s">
        <v>31</v>
      </c>
      <c r="D15" s="47"/>
      <c r="E15" s="228">
        <v>22499</v>
      </c>
      <c r="F15" s="109">
        <v>18546</v>
      </c>
      <c r="G15" s="67"/>
      <c r="H15" s="67"/>
      <c r="J15" s="108"/>
    </row>
    <row r="16" spans="1:8" s="53" customFormat="1" ht="30" customHeight="1">
      <c r="A16" s="110"/>
      <c r="B16" s="111"/>
      <c r="C16" s="112"/>
      <c r="D16" s="57"/>
      <c r="E16" s="229">
        <f>SUM(E11:E15)</f>
        <v>3272307.9836</v>
      </c>
      <c r="F16" s="113">
        <f>SUM(F11:F15)</f>
        <v>3184736</v>
      </c>
      <c r="G16" s="114"/>
      <c r="H16" s="114"/>
    </row>
    <row r="17" spans="1:8" s="43" customFormat="1" ht="9.75" customHeight="1">
      <c r="A17" s="101"/>
      <c r="B17" s="103"/>
      <c r="C17" s="107"/>
      <c r="D17" s="47"/>
      <c r="E17" s="228"/>
      <c r="F17" s="109"/>
      <c r="G17" s="67"/>
      <c r="H17" s="67"/>
    </row>
    <row r="18" spans="1:8" s="43" customFormat="1" ht="21.75" customHeight="1">
      <c r="A18" s="101"/>
      <c r="B18" s="107" t="s">
        <v>32</v>
      </c>
      <c r="C18" s="107"/>
      <c r="D18" s="47"/>
      <c r="E18" s="228"/>
      <c r="F18" s="109"/>
      <c r="G18" s="67"/>
      <c r="H18" s="67"/>
    </row>
    <row r="19" spans="1:8" s="43" customFormat="1" ht="5.25" customHeight="1">
      <c r="A19" s="101"/>
      <c r="B19" s="107"/>
      <c r="C19" s="107"/>
      <c r="D19" s="47"/>
      <c r="E19" s="228"/>
      <c r="F19" s="109"/>
      <c r="G19" s="67"/>
      <c r="H19" s="67"/>
    </row>
    <row r="20" spans="1:8" s="43" customFormat="1" ht="22.5" customHeight="1">
      <c r="A20" s="101"/>
      <c r="B20" s="108" t="s">
        <v>61</v>
      </c>
      <c r="D20" s="47"/>
      <c r="E20" s="228">
        <v>93359</v>
      </c>
      <c r="F20" s="109">
        <v>107725</v>
      </c>
      <c r="G20" s="55"/>
      <c r="H20" s="67"/>
    </row>
    <row r="21" spans="1:8" s="43" customFormat="1" ht="22.5" customHeight="1">
      <c r="A21" s="101"/>
      <c r="B21" s="108" t="s">
        <v>62</v>
      </c>
      <c r="D21" s="47"/>
      <c r="E21" s="228">
        <v>29944</v>
      </c>
      <c r="F21" s="109">
        <v>44294</v>
      </c>
      <c r="G21" s="55"/>
      <c r="H21" s="67"/>
    </row>
    <row r="22" spans="1:8" s="43" customFormat="1" ht="22.5" customHeight="1">
      <c r="A22" s="101"/>
      <c r="B22" s="108" t="s">
        <v>233</v>
      </c>
      <c r="D22" s="47"/>
      <c r="E22" s="228">
        <v>431043</v>
      </c>
      <c r="F22" s="109">
        <v>541857</v>
      </c>
      <c r="G22" s="55"/>
      <c r="H22" s="67"/>
    </row>
    <row r="23" spans="1:8" s="43" customFormat="1" ht="22.5" customHeight="1">
      <c r="A23" s="101"/>
      <c r="B23" s="108" t="s">
        <v>40</v>
      </c>
      <c r="D23" s="47"/>
      <c r="E23" s="228">
        <v>70198</v>
      </c>
      <c r="F23" s="109">
        <v>54593</v>
      </c>
      <c r="G23" s="55"/>
      <c r="H23" s="67"/>
    </row>
    <row r="24" spans="1:8" s="53" customFormat="1" ht="27.75" customHeight="1">
      <c r="A24" s="110"/>
      <c r="B24" s="110"/>
      <c r="C24" s="115"/>
      <c r="D24" s="57"/>
      <c r="E24" s="229">
        <f>SUM(E20:E23)</f>
        <v>624544</v>
      </c>
      <c r="F24" s="113">
        <f>SUM(F20:F23)</f>
        <v>748469</v>
      </c>
      <c r="G24" s="116"/>
      <c r="H24" s="114"/>
    </row>
    <row r="25" spans="1:8" s="43" customFormat="1" ht="10.5" customHeight="1">
      <c r="A25" s="101"/>
      <c r="B25" s="101"/>
      <c r="C25" s="108"/>
      <c r="D25" s="47"/>
      <c r="E25" s="228"/>
      <c r="F25" s="109"/>
      <c r="G25" s="67"/>
      <c r="H25" s="67"/>
    </row>
    <row r="26" spans="1:8" s="43" customFormat="1" ht="19.5" customHeight="1">
      <c r="A26" s="101"/>
      <c r="B26" s="107" t="s">
        <v>33</v>
      </c>
      <c r="C26" s="108"/>
      <c r="D26" s="47"/>
      <c r="E26" s="228"/>
      <c r="F26" s="109"/>
      <c r="G26" s="67"/>
      <c r="H26" s="67"/>
    </row>
    <row r="27" spans="1:8" s="43" customFormat="1" ht="4.5" customHeight="1">
      <c r="A27" s="101"/>
      <c r="B27" s="107"/>
      <c r="C27" s="108"/>
      <c r="D27" s="47"/>
      <c r="E27" s="228"/>
      <c r="F27" s="109"/>
      <c r="G27" s="67"/>
      <c r="H27" s="67"/>
    </row>
    <row r="28" spans="1:8" s="43" customFormat="1" ht="21.75" customHeight="1">
      <c r="A28" s="101"/>
      <c r="B28" s="108" t="s">
        <v>234</v>
      </c>
      <c r="D28" s="47"/>
      <c r="E28" s="228">
        <v>1044551</v>
      </c>
      <c r="F28" s="109">
        <v>1026485</v>
      </c>
      <c r="G28" s="67"/>
      <c r="H28" s="67"/>
    </row>
    <row r="29" spans="1:8" s="43" customFormat="1" ht="21.75" customHeight="1">
      <c r="A29" s="101"/>
      <c r="B29" s="108" t="s">
        <v>242</v>
      </c>
      <c r="D29" s="47"/>
      <c r="E29" s="228">
        <v>235355</v>
      </c>
      <c r="F29" s="109">
        <f>128881+99362+38532</f>
        <v>266775</v>
      </c>
      <c r="G29" s="67"/>
      <c r="H29" s="67"/>
    </row>
    <row r="30" spans="1:8" s="43" customFormat="1" ht="21.75" customHeight="1">
      <c r="A30" s="101"/>
      <c r="B30" s="108" t="s">
        <v>22</v>
      </c>
      <c r="D30" s="47"/>
      <c r="E30" s="228">
        <v>44589</v>
      </c>
      <c r="F30" s="109">
        <v>53119</v>
      </c>
      <c r="G30" s="47"/>
      <c r="H30" s="47"/>
    </row>
    <row r="31" spans="1:8" s="53" customFormat="1" ht="25.5" customHeight="1">
      <c r="A31" s="110"/>
      <c r="B31" s="110"/>
      <c r="C31" s="115"/>
      <c r="D31" s="57"/>
      <c r="E31" s="229">
        <f>SUM(E28:E30)</f>
        <v>1324495</v>
      </c>
      <c r="F31" s="113">
        <f>SUM(F28:F30)</f>
        <v>1346379</v>
      </c>
      <c r="G31" s="57"/>
      <c r="H31" s="57"/>
    </row>
    <row r="32" spans="1:8" s="53" customFormat="1" ht="33" customHeight="1">
      <c r="A32" s="110"/>
      <c r="B32" s="112" t="s">
        <v>52</v>
      </c>
      <c r="C32" s="112"/>
      <c r="D32" s="57"/>
      <c r="E32" s="230">
        <f>E24-E31</f>
        <v>-699951</v>
      </c>
      <c r="F32" s="117">
        <f>F24-F31</f>
        <v>-597910</v>
      </c>
      <c r="G32" s="57"/>
      <c r="H32" s="57"/>
    </row>
    <row r="33" spans="1:8" s="43" customFormat="1" ht="18" customHeight="1">
      <c r="A33" s="101"/>
      <c r="B33" s="107"/>
      <c r="C33" s="107"/>
      <c r="D33" s="47"/>
      <c r="E33" s="228"/>
      <c r="F33" s="109"/>
      <c r="G33" s="47"/>
      <c r="H33" s="47"/>
    </row>
    <row r="34" spans="1:8" s="43" customFormat="1" ht="23.25">
      <c r="A34" s="101"/>
      <c r="B34" s="107" t="s">
        <v>65</v>
      </c>
      <c r="C34" s="107"/>
      <c r="D34" s="47"/>
      <c r="E34" s="228"/>
      <c r="F34" s="109"/>
      <c r="G34" s="47"/>
      <c r="H34" s="47"/>
    </row>
    <row r="35" spans="1:8" s="43" customFormat="1" ht="4.5" customHeight="1">
      <c r="A35" s="101"/>
      <c r="B35" s="107"/>
      <c r="C35" s="107"/>
      <c r="D35" s="47"/>
      <c r="E35" s="228"/>
      <c r="F35" s="109"/>
      <c r="G35" s="47"/>
      <c r="H35" s="47"/>
    </row>
    <row r="36" spans="1:8" s="43" customFormat="1" ht="19.5" customHeight="1">
      <c r="A36" s="101"/>
      <c r="B36" s="108" t="s">
        <v>235</v>
      </c>
      <c r="E36" s="231">
        <v>445676</v>
      </c>
      <c r="F36" s="118">
        <v>490232</v>
      </c>
      <c r="G36" s="118"/>
      <c r="H36" s="118"/>
    </row>
    <row r="37" spans="1:8" s="43" customFormat="1" ht="19.5" customHeight="1">
      <c r="A37" s="101"/>
      <c r="B37" s="108" t="s">
        <v>305</v>
      </c>
      <c r="E37" s="231">
        <v>14812</v>
      </c>
      <c r="F37" s="118">
        <v>14613</v>
      </c>
      <c r="G37" s="118"/>
      <c r="H37" s="118"/>
    </row>
    <row r="38" spans="1:8" s="53" customFormat="1" ht="30" customHeight="1">
      <c r="A38" s="110"/>
      <c r="B38" s="112"/>
      <c r="C38" s="112"/>
      <c r="D38" s="57"/>
      <c r="E38" s="229">
        <f>SUM(E36:E37)</f>
        <v>460488</v>
      </c>
      <c r="F38" s="113">
        <v>504845</v>
      </c>
      <c r="G38" s="57"/>
      <c r="H38" s="57"/>
    </row>
    <row r="39" spans="1:8" s="53" customFormat="1" ht="38.25" customHeight="1" thickBot="1">
      <c r="A39" s="110"/>
      <c r="B39" s="110"/>
      <c r="C39" s="119"/>
      <c r="D39" s="57"/>
      <c r="E39" s="232">
        <f>E32+E16-E38</f>
        <v>2111868.9836</v>
      </c>
      <c r="F39" s="120">
        <f>F32+F16-F38</f>
        <v>2081981</v>
      </c>
      <c r="G39" s="57"/>
      <c r="H39" s="57"/>
    </row>
    <row r="40" spans="1:8" s="43" customFormat="1" ht="12" customHeight="1">
      <c r="A40" s="101"/>
      <c r="B40" s="101"/>
      <c r="C40" s="121"/>
      <c r="D40" s="47"/>
      <c r="E40" s="228"/>
      <c r="F40" s="109"/>
      <c r="G40" s="47"/>
      <c r="H40" s="47"/>
    </row>
    <row r="41" spans="1:8" s="43" customFormat="1" ht="20.25" customHeight="1">
      <c r="A41" s="101"/>
      <c r="B41" s="107" t="s">
        <v>311</v>
      </c>
      <c r="C41" s="107"/>
      <c r="D41" s="47"/>
      <c r="E41" s="228"/>
      <c r="F41" s="109"/>
      <c r="G41" s="47"/>
      <c r="H41" s="47"/>
    </row>
    <row r="42" spans="1:8" s="43" customFormat="1" ht="5.25" customHeight="1">
      <c r="A42" s="101"/>
      <c r="B42" s="107"/>
      <c r="C42" s="107"/>
      <c r="D42" s="47"/>
      <c r="E42" s="228"/>
      <c r="F42" s="109"/>
      <c r="G42" s="47"/>
      <c r="H42" s="47"/>
    </row>
    <row r="43" spans="1:8" s="43" customFormat="1" ht="22.5" customHeight="1">
      <c r="A43" s="101"/>
      <c r="B43" s="108" t="s">
        <v>34</v>
      </c>
      <c r="D43" s="47"/>
      <c r="E43" s="228">
        <v>136435</v>
      </c>
      <c r="F43" s="109">
        <v>136376</v>
      </c>
      <c r="G43" s="47"/>
      <c r="H43" s="47"/>
    </row>
    <row r="44" spans="1:6" s="43" customFormat="1" ht="22.5" customHeight="1">
      <c r="A44" s="101"/>
      <c r="B44" s="108" t="s">
        <v>35</v>
      </c>
      <c r="E44" s="228">
        <v>1231280.200353772</v>
      </c>
      <c r="F44" s="109">
        <v>1219834</v>
      </c>
    </row>
    <row r="45" spans="1:6" s="43" customFormat="1" ht="22.5" customHeight="1">
      <c r="A45" s="101"/>
      <c r="B45" s="108" t="s">
        <v>138</v>
      </c>
      <c r="E45" s="233">
        <f>SUM(E43:E44)</f>
        <v>1367715.200353772</v>
      </c>
      <c r="F45" s="122">
        <f>SUM(F43:F44)</f>
        <v>1356210</v>
      </c>
    </row>
    <row r="46" spans="1:6" s="43" customFormat="1" ht="3.75" customHeight="1">
      <c r="A46" s="101"/>
      <c r="B46" s="101"/>
      <c r="C46" s="108"/>
      <c r="E46" s="234"/>
      <c r="F46" s="123"/>
    </row>
    <row r="47" spans="1:8" s="43" customFormat="1" ht="22.5" customHeight="1">
      <c r="A47" s="101"/>
      <c r="B47" s="108" t="s">
        <v>25</v>
      </c>
      <c r="E47" s="235">
        <v>744154</v>
      </c>
      <c r="F47" s="124">
        <v>725771</v>
      </c>
      <c r="G47" s="118"/>
      <c r="H47" s="118"/>
    </row>
    <row r="48" spans="1:8" s="53" customFormat="1" ht="26.25" customHeight="1" thickBot="1">
      <c r="A48" s="110"/>
      <c r="B48" s="110"/>
      <c r="C48" s="125"/>
      <c r="E48" s="236">
        <f>SUM(E45:E47)</f>
        <v>2111869.200353772</v>
      </c>
      <c r="F48" s="126">
        <v>2081981</v>
      </c>
      <c r="G48" s="127"/>
      <c r="H48" s="127"/>
    </row>
    <row r="49" spans="1:5" s="43" customFormat="1" ht="18" customHeight="1">
      <c r="A49" s="101"/>
      <c r="B49" s="101"/>
      <c r="E49" s="237"/>
    </row>
    <row r="50" spans="1:6" s="53" customFormat="1" ht="38.25" customHeight="1" thickBot="1">
      <c r="A50" s="110"/>
      <c r="B50" s="128" t="s">
        <v>139</v>
      </c>
      <c r="E50" s="238">
        <f>E45/E43/2</f>
        <v>5.012332613895891</v>
      </c>
      <c r="F50" s="129">
        <f>F45/F43/2</f>
        <v>4.972319176394674</v>
      </c>
    </row>
    <row r="51" spans="1:2" s="43" customFormat="1" ht="51.75" customHeight="1">
      <c r="A51" s="101"/>
      <c r="B51" s="101"/>
    </row>
    <row r="52" spans="1:2" s="43" customFormat="1" ht="7.5" customHeight="1" hidden="1">
      <c r="A52" s="101"/>
      <c r="B52" s="101"/>
    </row>
    <row r="53" spans="1:6" s="43" customFormat="1" ht="48.75" customHeight="1">
      <c r="A53" s="101"/>
      <c r="B53" s="577" t="s">
        <v>5</v>
      </c>
      <c r="C53" s="578"/>
      <c r="D53" s="578"/>
      <c r="E53" s="578"/>
      <c r="F53" s="578"/>
    </row>
    <row r="54" spans="1:2" s="43" customFormat="1" ht="23.25">
      <c r="A54" s="101"/>
      <c r="B54" s="74"/>
    </row>
    <row r="55" spans="1:2" s="43" customFormat="1" ht="23.25">
      <c r="A55" s="101"/>
      <c r="B55" s="74"/>
    </row>
    <row r="56" spans="1:2" s="43" customFormat="1" ht="23.25">
      <c r="A56" s="101"/>
      <c r="B56" s="74"/>
    </row>
    <row r="57" spans="1:2" s="43" customFormat="1" ht="23.25">
      <c r="A57" s="101"/>
      <c r="B57" s="74"/>
    </row>
    <row r="58" spans="1:2" s="43" customFormat="1" ht="23.25">
      <c r="A58" s="101"/>
      <c r="B58" s="74"/>
    </row>
    <row r="59" spans="1:2" s="43" customFormat="1" ht="23.25">
      <c r="A59" s="101"/>
      <c r="B59" s="74"/>
    </row>
    <row r="60" spans="1:2" s="43" customFormat="1" ht="23.25">
      <c r="A60" s="101"/>
      <c r="B60" s="74"/>
    </row>
    <row r="61" spans="1:2" s="43" customFormat="1" ht="23.25">
      <c r="A61" s="101"/>
      <c r="B61" s="74"/>
    </row>
    <row r="62" spans="1:2" s="43" customFormat="1" ht="23.25">
      <c r="A62" s="101"/>
      <c r="B62" s="74"/>
    </row>
    <row r="63" spans="1:2" s="43" customFormat="1" ht="23.25">
      <c r="A63" s="101"/>
      <c r="B63" s="74"/>
    </row>
    <row r="64" spans="1:2" s="43" customFormat="1" ht="23.25">
      <c r="A64" s="101"/>
      <c r="B64" s="74"/>
    </row>
    <row r="65" spans="1:2" s="43" customFormat="1" ht="23.25">
      <c r="A65" s="101"/>
      <c r="B65" s="74"/>
    </row>
    <row r="66" spans="1:2" s="43" customFormat="1" ht="23.25">
      <c r="A66" s="101"/>
      <c r="B66" s="74"/>
    </row>
    <row r="67" spans="1:2" s="43" customFormat="1" ht="23.25">
      <c r="A67" s="101"/>
      <c r="B67" s="74"/>
    </row>
    <row r="68" spans="1:2" s="43" customFormat="1" ht="23.25">
      <c r="A68" s="101"/>
      <c r="B68" s="74"/>
    </row>
    <row r="69" spans="1:2" s="43" customFormat="1" ht="23.25">
      <c r="A69" s="101"/>
      <c r="B69" s="101"/>
    </row>
    <row r="70" spans="1:2" s="43" customFormat="1" ht="23.25">
      <c r="A70" s="101"/>
      <c r="B70" s="101"/>
    </row>
    <row r="71" spans="1:2" s="43" customFormat="1" ht="23.25">
      <c r="A71" s="101"/>
      <c r="B71" s="101"/>
    </row>
    <row r="72" spans="1:2" s="43" customFormat="1" ht="23.25">
      <c r="A72" s="101"/>
      <c r="B72" s="101"/>
    </row>
    <row r="73" spans="1:2" s="43" customFormat="1" ht="23.25">
      <c r="A73" s="101"/>
      <c r="B73" s="101"/>
    </row>
    <row r="74" spans="1:2" s="43" customFormat="1" ht="23.25">
      <c r="A74" s="101"/>
      <c r="B74" s="101"/>
    </row>
    <row r="75" spans="1:2" s="43" customFormat="1" ht="23.25">
      <c r="A75" s="101"/>
      <c r="B75" s="101"/>
    </row>
    <row r="76" spans="1:2" s="43" customFormat="1" ht="23.25">
      <c r="A76" s="101"/>
      <c r="B76" s="101"/>
    </row>
    <row r="77" spans="1:2" s="43" customFormat="1" ht="23.25">
      <c r="A77" s="101"/>
      <c r="B77" s="101"/>
    </row>
    <row r="78" spans="1:2" s="43" customFormat="1" ht="23.25">
      <c r="A78" s="101"/>
      <c r="B78" s="101"/>
    </row>
    <row r="79" spans="1:2" s="43" customFormat="1" ht="23.25">
      <c r="A79" s="101"/>
      <c r="B79" s="101"/>
    </row>
    <row r="80" spans="1:2" s="43" customFormat="1" ht="23.25">
      <c r="A80" s="101"/>
      <c r="B80" s="101"/>
    </row>
    <row r="81" spans="1:2" s="43" customFormat="1" ht="23.25">
      <c r="A81" s="101"/>
      <c r="B81" s="101"/>
    </row>
    <row r="82" spans="1:2" s="43" customFormat="1" ht="23.25">
      <c r="A82" s="101"/>
      <c r="B82" s="101"/>
    </row>
    <row r="83" spans="1:2" s="43" customFormat="1" ht="23.25">
      <c r="A83" s="101"/>
      <c r="B83" s="101"/>
    </row>
    <row r="84" spans="1:2" s="43" customFormat="1" ht="23.25">
      <c r="A84" s="101"/>
      <c r="B84" s="101"/>
    </row>
    <row r="85" spans="1:2" s="43" customFormat="1" ht="23.25">
      <c r="A85" s="101"/>
      <c r="B85" s="101"/>
    </row>
    <row r="86" spans="1:2" s="43" customFormat="1" ht="23.25">
      <c r="A86" s="101"/>
      <c r="B86" s="101"/>
    </row>
    <row r="87" spans="1:2" s="43" customFormat="1" ht="23.25">
      <c r="A87" s="101"/>
      <c r="B87" s="101"/>
    </row>
    <row r="88" spans="1:2" s="43" customFormat="1" ht="23.25">
      <c r="A88" s="101"/>
      <c r="B88" s="101"/>
    </row>
    <row r="89" spans="1:2" s="43" customFormat="1" ht="23.25">
      <c r="A89" s="101"/>
      <c r="B89" s="101"/>
    </row>
    <row r="90" spans="1:2" s="43" customFormat="1" ht="23.25">
      <c r="A90" s="101"/>
      <c r="B90" s="101"/>
    </row>
    <row r="91" spans="1:2" s="43" customFormat="1" ht="23.25">
      <c r="A91" s="101"/>
      <c r="B91" s="101"/>
    </row>
    <row r="92" spans="1:2" s="43" customFormat="1" ht="23.25">
      <c r="A92" s="101"/>
      <c r="B92" s="101"/>
    </row>
    <row r="93" spans="1:2" s="43" customFormat="1" ht="23.25">
      <c r="A93" s="101"/>
      <c r="B93" s="101"/>
    </row>
    <row r="94" spans="1:2" s="43" customFormat="1" ht="23.25">
      <c r="A94" s="101"/>
      <c r="B94" s="101"/>
    </row>
    <row r="95" spans="1:2" s="43" customFormat="1" ht="23.25">
      <c r="A95" s="101"/>
      <c r="B95" s="101"/>
    </row>
    <row r="96" spans="1:2" s="43" customFormat="1" ht="23.25">
      <c r="A96" s="101"/>
      <c r="B96" s="101"/>
    </row>
    <row r="97" spans="1:2" s="43" customFormat="1" ht="23.25">
      <c r="A97" s="101"/>
      <c r="B97" s="101"/>
    </row>
    <row r="98" spans="1:2" s="43" customFormat="1" ht="23.25">
      <c r="A98" s="101"/>
      <c r="B98" s="101"/>
    </row>
    <row r="99" spans="1:2" s="43" customFormat="1" ht="23.25">
      <c r="A99" s="101"/>
      <c r="B99" s="101"/>
    </row>
    <row r="100" spans="1:2" s="43" customFormat="1" ht="23.25">
      <c r="A100" s="101"/>
      <c r="B100" s="101"/>
    </row>
    <row r="101" spans="1:2" s="43" customFormat="1" ht="23.25">
      <c r="A101" s="101"/>
      <c r="B101" s="101"/>
    </row>
    <row r="102" spans="1:2" s="43" customFormat="1" ht="23.25">
      <c r="A102" s="101"/>
      <c r="B102" s="101"/>
    </row>
    <row r="103" spans="1:2" s="43" customFormat="1" ht="23.25">
      <c r="A103" s="101"/>
      <c r="B103" s="101"/>
    </row>
    <row r="104" spans="1:2" s="43" customFormat="1" ht="23.25">
      <c r="A104" s="101"/>
      <c r="B104" s="101"/>
    </row>
    <row r="105" spans="1:2" s="43" customFormat="1" ht="23.25">
      <c r="A105" s="101"/>
      <c r="B105" s="101"/>
    </row>
    <row r="106" spans="1:2" s="43" customFormat="1" ht="23.25">
      <c r="A106" s="101"/>
      <c r="B106" s="101"/>
    </row>
    <row r="107" spans="1:2" s="43" customFormat="1" ht="23.25">
      <c r="A107" s="101"/>
      <c r="B107" s="101"/>
    </row>
    <row r="108" spans="1:2" s="43" customFormat="1" ht="23.25">
      <c r="A108" s="101"/>
      <c r="B108" s="101"/>
    </row>
    <row r="109" spans="1:2" s="43" customFormat="1" ht="23.25">
      <c r="A109" s="101"/>
      <c r="B109" s="101"/>
    </row>
    <row r="110" spans="1:2" s="43" customFormat="1" ht="23.25">
      <c r="A110" s="101"/>
      <c r="B110" s="101"/>
    </row>
    <row r="111" spans="1:2" s="43" customFormat="1" ht="23.25">
      <c r="A111" s="101"/>
      <c r="B111" s="101"/>
    </row>
    <row r="112" spans="1:2" s="43" customFormat="1" ht="23.25">
      <c r="A112" s="101"/>
      <c r="B112" s="101"/>
    </row>
    <row r="113" spans="1:2" s="43" customFormat="1" ht="23.25">
      <c r="A113" s="101"/>
      <c r="B113" s="101"/>
    </row>
    <row r="114" spans="1:2" s="43" customFormat="1" ht="23.25">
      <c r="A114" s="101"/>
      <c r="B114" s="101"/>
    </row>
    <row r="115" spans="1:2" s="43" customFormat="1" ht="23.25">
      <c r="A115" s="101"/>
      <c r="B115" s="101"/>
    </row>
    <row r="116" spans="1:2" s="43" customFormat="1" ht="23.25">
      <c r="A116" s="101"/>
      <c r="B116" s="101"/>
    </row>
    <row r="117" spans="1:2" s="43" customFormat="1" ht="23.25">
      <c r="A117" s="101"/>
      <c r="B117" s="101"/>
    </row>
    <row r="118" spans="1:2" s="43" customFormat="1" ht="23.25">
      <c r="A118" s="101"/>
      <c r="B118" s="101"/>
    </row>
    <row r="119" spans="1:2" s="43" customFormat="1" ht="23.25">
      <c r="A119" s="101"/>
      <c r="B119" s="101"/>
    </row>
    <row r="120" spans="1:2" s="43" customFormat="1" ht="23.25">
      <c r="A120" s="101"/>
      <c r="B120" s="101"/>
    </row>
    <row r="121" spans="1:2" s="43" customFormat="1" ht="23.25">
      <c r="A121" s="101"/>
      <c r="B121" s="101"/>
    </row>
    <row r="122" spans="1:2" s="43" customFormat="1" ht="23.25">
      <c r="A122" s="101"/>
      <c r="B122" s="101"/>
    </row>
    <row r="123" spans="1:2" s="43" customFormat="1" ht="23.25">
      <c r="A123" s="101"/>
      <c r="B123" s="101"/>
    </row>
    <row r="124" spans="1:2" s="43" customFormat="1" ht="23.25">
      <c r="A124" s="101"/>
      <c r="B124" s="101"/>
    </row>
    <row r="125" spans="1:2" s="43" customFormat="1" ht="23.25">
      <c r="A125" s="101"/>
      <c r="B125" s="101"/>
    </row>
    <row r="126" spans="1:2" s="43" customFormat="1" ht="23.25">
      <c r="A126" s="101"/>
      <c r="B126" s="101"/>
    </row>
    <row r="127" spans="1:2" s="43" customFormat="1" ht="23.25">
      <c r="A127" s="101"/>
      <c r="B127" s="101"/>
    </row>
    <row r="128" spans="1:2" s="43" customFormat="1" ht="23.25">
      <c r="A128" s="101"/>
      <c r="B128" s="101"/>
    </row>
    <row r="129" spans="1:2" s="43" customFormat="1" ht="23.25">
      <c r="A129" s="101"/>
      <c r="B129" s="101"/>
    </row>
    <row r="130" spans="1:2" s="43" customFormat="1" ht="23.25">
      <c r="A130" s="101"/>
      <c r="B130" s="101"/>
    </row>
    <row r="131" spans="1:2" s="43" customFormat="1" ht="23.25">
      <c r="A131" s="101"/>
      <c r="B131" s="101"/>
    </row>
    <row r="132" spans="1:2" s="43" customFormat="1" ht="23.25">
      <c r="A132" s="101"/>
      <c r="B132" s="101"/>
    </row>
    <row r="133" spans="1:2" s="43" customFormat="1" ht="23.25">
      <c r="A133" s="101"/>
      <c r="B133" s="101"/>
    </row>
    <row r="134" spans="1:2" s="43" customFormat="1" ht="23.25">
      <c r="A134" s="101"/>
      <c r="B134" s="101"/>
    </row>
    <row r="135" spans="1:2" s="43" customFormat="1" ht="23.25">
      <c r="A135" s="101"/>
      <c r="B135" s="101"/>
    </row>
    <row r="136" spans="1:2" s="43" customFormat="1" ht="23.25">
      <c r="A136" s="101"/>
      <c r="B136" s="101"/>
    </row>
    <row r="137" spans="1:2" s="43" customFormat="1" ht="23.25">
      <c r="A137" s="101"/>
      <c r="B137" s="101"/>
    </row>
    <row r="138" spans="1:2" s="43" customFormat="1" ht="23.25">
      <c r="A138" s="101"/>
      <c r="B138" s="101"/>
    </row>
    <row r="139" spans="1:2" s="43" customFormat="1" ht="23.25">
      <c r="A139" s="101"/>
      <c r="B139" s="101"/>
    </row>
    <row r="140" spans="1:2" s="43" customFormat="1" ht="23.25">
      <c r="A140" s="101"/>
      <c r="B140" s="101"/>
    </row>
    <row r="141" spans="1:2" s="43" customFormat="1" ht="23.25">
      <c r="A141" s="101"/>
      <c r="B141" s="101"/>
    </row>
    <row r="142" spans="1:2" s="43" customFormat="1" ht="23.25">
      <c r="A142" s="101"/>
      <c r="B142" s="101"/>
    </row>
    <row r="143" spans="1:2" s="43" customFormat="1" ht="23.25">
      <c r="A143" s="101"/>
      <c r="B143" s="101"/>
    </row>
    <row r="144" spans="1:2" s="43" customFormat="1" ht="23.25">
      <c r="A144" s="101"/>
      <c r="B144" s="101"/>
    </row>
    <row r="145" spans="1:2" s="43" customFormat="1" ht="23.25">
      <c r="A145" s="101"/>
      <c r="B145" s="101"/>
    </row>
    <row r="146" spans="1:2" s="43" customFormat="1" ht="23.25">
      <c r="A146" s="101"/>
      <c r="B146" s="101"/>
    </row>
    <row r="147" spans="1:2" s="43" customFormat="1" ht="23.25">
      <c r="A147" s="101"/>
      <c r="B147" s="101"/>
    </row>
    <row r="148" spans="1:2" s="43" customFormat="1" ht="23.25">
      <c r="A148" s="101"/>
      <c r="B148" s="101"/>
    </row>
    <row r="149" spans="1:2" s="43" customFormat="1" ht="23.25">
      <c r="A149" s="101"/>
      <c r="B149" s="101"/>
    </row>
    <row r="150" spans="1:2" s="43" customFormat="1" ht="23.25">
      <c r="A150" s="101"/>
      <c r="B150" s="101"/>
    </row>
    <row r="151" spans="1:2" s="43" customFormat="1" ht="23.25">
      <c r="A151" s="101"/>
      <c r="B151" s="101"/>
    </row>
    <row r="152" spans="1:2" s="43" customFormat="1" ht="23.25">
      <c r="A152" s="101"/>
      <c r="B152" s="101"/>
    </row>
    <row r="153" spans="1:2" s="43" customFormat="1" ht="23.25">
      <c r="A153" s="101"/>
      <c r="B153" s="101"/>
    </row>
    <row r="154" spans="1:2" s="43" customFormat="1" ht="23.25">
      <c r="A154" s="101"/>
      <c r="B154" s="101"/>
    </row>
    <row r="155" spans="1:2" s="43" customFormat="1" ht="23.25">
      <c r="A155" s="101"/>
      <c r="B155" s="101"/>
    </row>
    <row r="156" spans="1:2" s="43" customFormat="1" ht="23.25">
      <c r="A156" s="101"/>
      <c r="B156" s="101"/>
    </row>
    <row r="157" spans="1:2" s="43" customFormat="1" ht="23.25">
      <c r="A157" s="101"/>
      <c r="B157" s="101"/>
    </row>
    <row r="158" spans="1:2" s="43" customFormat="1" ht="23.25">
      <c r="A158" s="101"/>
      <c r="B158" s="101"/>
    </row>
    <row r="159" spans="1:2" s="43" customFormat="1" ht="23.25">
      <c r="A159" s="101"/>
      <c r="B159" s="101"/>
    </row>
    <row r="160" spans="1:2" s="43" customFormat="1" ht="23.25">
      <c r="A160" s="101"/>
      <c r="B160" s="101"/>
    </row>
    <row r="161" spans="1:2" s="43" customFormat="1" ht="23.25">
      <c r="A161" s="101"/>
      <c r="B161" s="101"/>
    </row>
    <row r="162" spans="1:2" s="43" customFormat="1" ht="23.25">
      <c r="A162" s="101"/>
      <c r="B162" s="101"/>
    </row>
    <row r="163" spans="1:2" s="43" customFormat="1" ht="23.25">
      <c r="A163" s="101"/>
      <c r="B163" s="101"/>
    </row>
    <row r="164" spans="1:2" s="43" customFormat="1" ht="23.25">
      <c r="A164" s="101"/>
      <c r="B164" s="101"/>
    </row>
    <row r="165" spans="1:2" s="43" customFormat="1" ht="23.25">
      <c r="A165" s="101"/>
      <c r="B165" s="101"/>
    </row>
    <row r="166" spans="1:2" s="43" customFormat="1" ht="23.25">
      <c r="A166" s="101"/>
      <c r="B166" s="101"/>
    </row>
    <row r="167" spans="1:2" s="43" customFormat="1" ht="23.25">
      <c r="A167" s="101"/>
      <c r="B167" s="101"/>
    </row>
    <row r="168" spans="1:2" s="43" customFormat="1" ht="23.25">
      <c r="A168" s="101"/>
      <c r="B168" s="101"/>
    </row>
    <row r="169" spans="1:2" s="43" customFormat="1" ht="23.25">
      <c r="A169" s="101"/>
      <c r="B169" s="101"/>
    </row>
    <row r="170" spans="1:2" s="43" customFormat="1" ht="23.25">
      <c r="A170" s="101"/>
      <c r="B170" s="101"/>
    </row>
    <row r="171" spans="1:2" s="43" customFormat="1" ht="23.25">
      <c r="A171" s="101"/>
      <c r="B171" s="101"/>
    </row>
    <row r="172" spans="1:2" s="43" customFormat="1" ht="23.25">
      <c r="A172" s="101"/>
      <c r="B172" s="101"/>
    </row>
    <row r="173" spans="1:2" s="43" customFormat="1" ht="23.25">
      <c r="A173" s="101"/>
      <c r="B173" s="101"/>
    </row>
    <row r="174" spans="1:2" s="43" customFormat="1" ht="23.25">
      <c r="A174" s="101"/>
      <c r="B174" s="101"/>
    </row>
    <row r="175" spans="1:2" s="43" customFormat="1" ht="23.25">
      <c r="A175" s="101"/>
      <c r="B175" s="101"/>
    </row>
    <row r="176" spans="1:2" s="43" customFormat="1" ht="23.25">
      <c r="A176" s="101"/>
      <c r="B176" s="101"/>
    </row>
    <row r="177" spans="1:2" s="43" customFormat="1" ht="23.25">
      <c r="A177" s="101"/>
      <c r="B177" s="101"/>
    </row>
    <row r="178" spans="1:2" s="43" customFormat="1" ht="23.25">
      <c r="A178" s="101"/>
      <c r="B178" s="101"/>
    </row>
    <row r="179" spans="1:2" s="43" customFormat="1" ht="23.25">
      <c r="A179" s="101"/>
      <c r="B179" s="101"/>
    </row>
    <row r="180" spans="1:2" s="43" customFormat="1" ht="23.25">
      <c r="A180" s="101"/>
      <c r="B180" s="101"/>
    </row>
    <row r="181" spans="1:2" s="43" customFormat="1" ht="23.25">
      <c r="A181" s="101"/>
      <c r="B181" s="101"/>
    </row>
    <row r="182" spans="1:2" s="43" customFormat="1" ht="23.25">
      <c r="A182" s="101"/>
      <c r="B182" s="101"/>
    </row>
    <row r="183" spans="1:2" s="43" customFormat="1" ht="23.25">
      <c r="A183" s="101"/>
      <c r="B183" s="101"/>
    </row>
    <row r="184" spans="1:2" s="43" customFormat="1" ht="23.25">
      <c r="A184" s="101"/>
      <c r="B184" s="101"/>
    </row>
    <row r="185" spans="1:2" s="43" customFormat="1" ht="23.25">
      <c r="A185" s="101"/>
      <c r="B185" s="101"/>
    </row>
    <row r="186" spans="1:2" s="43" customFormat="1" ht="23.25">
      <c r="A186" s="101"/>
      <c r="B186" s="101"/>
    </row>
    <row r="187" spans="1:2" s="43" customFormat="1" ht="23.25">
      <c r="A187" s="101"/>
      <c r="B187" s="101"/>
    </row>
    <row r="188" spans="1:2" s="43" customFormat="1" ht="23.25">
      <c r="A188" s="101"/>
      <c r="B188" s="101"/>
    </row>
    <row r="189" spans="1:2" s="43" customFormat="1" ht="23.25">
      <c r="A189" s="101"/>
      <c r="B189" s="101"/>
    </row>
    <row r="190" spans="1:2" s="43" customFormat="1" ht="23.25">
      <c r="A190" s="101"/>
      <c r="B190" s="101"/>
    </row>
    <row r="191" spans="1:2" s="43" customFormat="1" ht="23.25">
      <c r="A191" s="101"/>
      <c r="B191" s="101"/>
    </row>
    <row r="192" spans="1:2" s="43" customFormat="1" ht="23.25">
      <c r="A192" s="101"/>
      <c r="B192" s="101"/>
    </row>
    <row r="193" spans="1:2" s="43" customFormat="1" ht="23.25">
      <c r="A193" s="101"/>
      <c r="B193" s="101"/>
    </row>
    <row r="194" spans="1:2" s="43" customFormat="1" ht="23.25">
      <c r="A194" s="101"/>
      <c r="B194" s="101"/>
    </row>
    <row r="195" spans="1:2" s="43" customFormat="1" ht="23.25">
      <c r="A195" s="101"/>
      <c r="B195" s="101"/>
    </row>
    <row r="196" spans="1:2" s="43" customFormat="1" ht="23.25">
      <c r="A196" s="101"/>
      <c r="B196" s="101"/>
    </row>
    <row r="197" spans="1:2" s="43" customFormat="1" ht="23.25">
      <c r="A197" s="101"/>
      <c r="B197" s="101"/>
    </row>
    <row r="198" spans="1:2" s="43" customFormat="1" ht="23.25">
      <c r="A198" s="101"/>
      <c r="B198" s="101"/>
    </row>
    <row r="199" spans="1:2" s="43" customFormat="1" ht="23.25">
      <c r="A199" s="101"/>
      <c r="B199" s="101"/>
    </row>
    <row r="200" spans="1:2" s="43" customFormat="1" ht="23.25">
      <c r="A200" s="101"/>
      <c r="B200" s="101"/>
    </row>
    <row r="201" spans="1:2" s="43" customFormat="1" ht="23.25">
      <c r="A201" s="101"/>
      <c r="B201" s="101"/>
    </row>
    <row r="202" spans="1:2" s="43" customFormat="1" ht="23.25">
      <c r="A202" s="101"/>
      <c r="B202" s="101"/>
    </row>
    <row r="203" spans="1:2" s="43" customFormat="1" ht="23.25">
      <c r="A203" s="101"/>
      <c r="B203" s="101"/>
    </row>
    <row r="204" spans="1:2" s="43" customFormat="1" ht="23.25">
      <c r="A204" s="101"/>
      <c r="B204" s="101"/>
    </row>
    <row r="205" spans="1:2" s="43" customFormat="1" ht="23.25">
      <c r="A205" s="101"/>
      <c r="B205" s="101"/>
    </row>
    <row r="206" spans="1:2" s="43" customFormat="1" ht="23.25">
      <c r="A206" s="101"/>
      <c r="B206" s="101"/>
    </row>
    <row r="207" spans="1:2" s="43" customFormat="1" ht="23.25">
      <c r="A207" s="101"/>
      <c r="B207" s="101"/>
    </row>
    <row r="208" spans="1:2" s="43" customFormat="1" ht="23.25">
      <c r="A208" s="101"/>
      <c r="B208" s="101"/>
    </row>
    <row r="209" spans="1:2" s="43" customFormat="1" ht="23.25">
      <c r="A209" s="101"/>
      <c r="B209" s="101"/>
    </row>
    <row r="210" spans="1:2" s="43" customFormat="1" ht="23.25">
      <c r="A210" s="101"/>
      <c r="B210" s="101"/>
    </row>
    <row r="211" spans="1:2" s="43" customFormat="1" ht="23.25">
      <c r="A211" s="101"/>
      <c r="B211" s="101"/>
    </row>
    <row r="212" spans="1:2" s="43" customFormat="1" ht="23.25">
      <c r="A212" s="101"/>
      <c r="B212" s="101"/>
    </row>
    <row r="213" spans="1:2" s="43" customFormat="1" ht="23.25">
      <c r="A213" s="101"/>
      <c r="B213" s="101"/>
    </row>
    <row r="214" spans="1:2" s="43" customFormat="1" ht="23.25">
      <c r="A214" s="101"/>
      <c r="B214" s="101"/>
    </row>
    <row r="215" spans="1:2" s="43" customFormat="1" ht="23.25">
      <c r="A215" s="101"/>
      <c r="B215" s="101"/>
    </row>
    <row r="216" spans="1:2" s="43" customFormat="1" ht="23.25">
      <c r="A216" s="101"/>
      <c r="B216" s="101"/>
    </row>
    <row r="217" spans="1:2" s="43" customFormat="1" ht="23.25">
      <c r="A217" s="101"/>
      <c r="B217" s="101"/>
    </row>
    <row r="218" spans="1:2" s="43" customFormat="1" ht="23.25">
      <c r="A218" s="101"/>
      <c r="B218" s="101"/>
    </row>
    <row r="219" spans="1:2" s="43" customFormat="1" ht="23.25">
      <c r="A219" s="101"/>
      <c r="B219" s="101"/>
    </row>
    <row r="220" spans="1:2" s="43" customFormat="1" ht="23.25">
      <c r="A220" s="101"/>
      <c r="B220" s="101"/>
    </row>
    <row r="221" spans="1:2" s="43" customFormat="1" ht="23.25">
      <c r="A221" s="101"/>
      <c r="B221" s="101"/>
    </row>
    <row r="222" spans="1:2" s="43" customFormat="1" ht="23.25">
      <c r="A222" s="101"/>
      <c r="B222" s="101"/>
    </row>
    <row r="223" spans="1:2" s="43" customFormat="1" ht="23.25">
      <c r="A223" s="101"/>
      <c r="B223" s="101"/>
    </row>
    <row r="224" spans="1:2" s="43" customFormat="1" ht="23.25">
      <c r="A224" s="101"/>
      <c r="B224" s="101"/>
    </row>
    <row r="225" spans="1:2" s="43" customFormat="1" ht="23.25">
      <c r="A225" s="101"/>
      <c r="B225" s="101"/>
    </row>
    <row r="226" spans="1:2" s="43" customFormat="1" ht="23.25">
      <c r="A226" s="101"/>
      <c r="B226" s="101"/>
    </row>
    <row r="227" spans="1:2" s="43" customFormat="1" ht="23.25">
      <c r="A227" s="101"/>
      <c r="B227" s="101"/>
    </row>
    <row r="228" spans="1:2" s="43" customFormat="1" ht="23.25">
      <c r="A228" s="101"/>
      <c r="B228" s="101"/>
    </row>
    <row r="229" spans="1:2" s="43" customFormat="1" ht="23.25">
      <c r="A229" s="101"/>
      <c r="B229" s="101"/>
    </row>
    <row r="230" spans="1:2" s="43" customFormat="1" ht="23.25">
      <c r="A230" s="101"/>
      <c r="B230" s="101"/>
    </row>
    <row r="231" spans="1:2" s="43" customFormat="1" ht="23.25">
      <c r="A231" s="101"/>
      <c r="B231" s="101"/>
    </row>
    <row r="232" spans="1:2" s="43" customFormat="1" ht="23.25">
      <c r="A232" s="101"/>
      <c r="B232" s="101"/>
    </row>
    <row r="233" spans="1:2" s="43" customFormat="1" ht="23.25">
      <c r="A233" s="101"/>
      <c r="B233" s="101"/>
    </row>
    <row r="234" spans="1:2" s="43" customFormat="1" ht="23.25">
      <c r="A234" s="101"/>
      <c r="B234" s="101"/>
    </row>
    <row r="235" spans="1:2" s="43" customFormat="1" ht="23.25">
      <c r="A235" s="101"/>
      <c r="B235" s="101"/>
    </row>
    <row r="236" spans="1:2" s="43" customFormat="1" ht="23.25">
      <c r="A236" s="101"/>
      <c r="B236" s="101"/>
    </row>
    <row r="237" spans="1:2" s="43" customFormat="1" ht="23.25">
      <c r="A237" s="101"/>
      <c r="B237" s="101"/>
    </row>
    <row r="238" spans="1:2" s="43" customFormat="1" ht="23.25">
      <c r="A238" s="101"/>
      <c r="B238" s="101"/>
    </row>
    <row r="239" spans="1:2" s="43" customFormat="1" ht="23.25">
      <c r="A239" s="101"/>
      <c r="B239" s="101"/>
    </row>
    <row r="240" spans="1:2" s="43" customFormat="1" ht="23.25">
      <c r="A240" s="101"/>
      <c r="B240" s="101"/>
    </row>
    <row r="241" spans="1:2" s="43" customFormat="1" ht="23.25">
      <c r="A241" s="101"/>
      <c r="B241" s="101"/>
    </row>
    <row r="242" spans="1:2" s="43" customFormat="1" ht="23.25">
      <c r="A242" s="101"/>
      <c r="B242" s="101"/>
    </row>
    <row r="243" spans="1:2" s="43" customFormat="1" ht="23.25">
      <c r="A243" s="101"/>
      <c r="B243" s="101"/>
    </row>
    <row r="244" spans="1:2" s="43" customFormat="1" ht="23.25">
      <c r="A244" s="101"/>
      <c r="B244" s="101"/>
    </row>
    <row r="245" spans="1:2" s="43" customFormat="1" ht="23.25">
      <c r="A245" s="101"/>
      <c r="B245" s="101"/>
    </row>
    <row r="246" spans="1:2" s="43" customFormat="1" ht="23.25">
      <c r="A246" s="101"/>
      <c r="B246" s="101"/>
    </row>
    <row r="247" spans="1:2" s="43" customFormat="1" ht="23.25">
      <c r="A247" s="101"/>
      <c r="B247" s="101"/>
    </row>
    <row r="248" spans="1:2" s="43" customFormat="1" ht="23.25">
      <c r="A248" s="101"/>
      <c r="B248" s="101"/>
    </row>
    <row r="249" spans="1:2" s="43" customFormat="1" ht="23.25">
      <c r="A249" s="101"/>
      <c r="B249" s="101"/>
    </row>
    <row r="250" spans="1:2" s="43" customFormat="1" ht="23.25">
      <c r="A250" s="101"/>
      <c r="B250" s="101"/>
    </row>
    <row r="251" spans="1:2" s="43" customFormat="1" ht="23.25">
      <c r="A251" s="101"/>
      <c r="B251" s="101"/>
    </row>
    <row r="252" spans="1:2" s="43" customFormat="1" ht="23.25">
      <c r="A252" s="101"/>
      <c r="B252" s="101"/>
    </row>
    <row r="253" spans="1:2" s="43" customFormat="1" ht="23.25">
      <c r="A253" s="101"/>
      <c r="B253" s="101"/>
    </row>
    <row r="254" spans="1:2" s="43" customFormat="1" ht="23.25">
      <c r="A254" s="101"/>
      <c r="B254" s="101"/>
    </row>
    <row r="255" spans="1:2" s="43" customFormat="1" ht="23.25">
      <c r="A255" s="101"/>
      <c r="B255" s="101"/>
    </row>
    <row r="256" spans="1:2" s="43" customFormat="1" ht="23.25">
      <c r="A256" s="101"/>
      <c r="B256" s="101"/>
    </row>
    <row r="257" spans="1:2" s="43" customFormat="1" ht="23.25">
      <c r="A257" s="101"/>
      <c r="B257" s="101"/>
    </row>
    <row r="258" spans="1:2" s="43" customFormat="1" ht="23.25">
      <c r="A258" s="101"/>
      <c r="B258" s="101"/>
    </row>
    <row r="259" spans="1:2" s="43" customFormat="1" ht="23.25">
      <c r="A259" s="101"/>
      <c r="B259" s="101"/>
    </row>
    <row r="260" spans="1:2" s="43" customFormat="1" ht="23.25">
      <c r="A260" s="101"/>
      <c r="B260" s="101"/>
    </row>
    <row r="261" spans="1:2" s="43" customFormat="1" ht="23.25">
      <c r="A261" s="101"/>
      <c r="B261" s="101"/>
    </row>
    <row r="262" spans="1:2" s="43" customFormat="1" ht="23.25">
      <c r="A262" s="101"/>
      <c r="B262" s="101"/>
    </row>
    <row r="263" spans="1:2" s="43" customFormat="1" ht="23.25">
      <c r="A263" s="101"/>
      <c r="B263" s="101"/>
    </row>
    <row r="264" spans="1:2" s="43" customFormat="1" ht="23.25">
      <c r="A264" s="101"/>
      <c r="B264" s="101"/>
    </row>
    <row r="265" spans="1:2" s="43" customFormat="1" ht="23.25">
      <c r="A265" s="101"/>
      <c r="B265" s="101"/>
    </row>
    <row r="266" spans="1:2" s="43" customFormat="1" ht="23.25">
      <c r="A266" s="101"/>
      <c r="B266" s="101"/>
    </row>
    <row r="267" spans="1:2" s="43" customFormat="1" ht="23.25">
      <c r="A267" s="101"/>
      <c r="B267" s="101"/>
    </row>
    <row r="268" spans="1:2" s="43" customFormat="1" ht="23.25">
      <c r="A268" s="101"/>
      <c r="B268" s="101"/>
    </row>
    <row r="269" spans="1:2" s="43" customFormat="1" ht="23.25">
      <c r="A269" s="101"/>
      <c r="B269" s="101"/>
    </row>
    <row r="270" spans="1:2" s="43" customFormat="1" ht="23.25">
      <c r="A270" s="101"/>
      <c r="B270" s="101"/>
    </row>
    <row r="271" spans="1:2" s="43" customFormat="1" ht="23.25">
      <c r="A271" s="101"/>
      <c r="B271" s="101"/>
    </row>
    <row r="272" spans="1:2" s="43" customFormat="1" ht="23.25">
      <c r="A272" s="101"/>
      <c r="B272" s="101"/>
    </row>
    <row r="273" spans="1:2" s="43" customFormat="1" ht="23.25">
      <c r="A273" s="101"/>
      <c r="B273" s="101"/>
    </row>
    <row r="274" spans="1:2" s="43" customFormat="1" ht="23.25">
      <c r="A274" s="101"/>
      <c r="B274" s="101"/>
    </row>
    <row r="275" spans="1:2" s="43" customFormat="1" ht="23.25">
      <c r="A275" s="101"/>
      <c r="B275" s="101"/>
    </row>
    <row r="276" spans="1:2" s="43" customFormat="1" ht="23.25">
      <c r="A276" s="101"/>
      <c r="B276" s="101"/>
    </row>
    <row r="277" spans="1:2" s="43" customFormat="1" ht="23.25">
      <c r="A277" s="101"/>
      <c r="B277" s="101"/>
    </row>
    <row r="278" spans="1:2" s="43" customFormat="1" ht="23.25">
      <c r="A278" s="101"/>
      <c r="B278" s="101"/>
    </row>
    <row r="279" spans="1:2" s="43" customFormat="1" ht="23.25">
      <c r="A279" s="101"/>
      <c r="B279" s="101"/>
    </row>
    <row r="280" spans="1:2" s="43" customFormat="1" ht="23.25">
      <c r="A280" s="101"/>
      <c r="B280" s="101"/>
    </row>
    <row r="281" spans="1:2" s="43" customFormat="1" ht="23.25">
      <c r="A281" s="101"/>
      <c r="B281" s="101"/>
    </row>
    <row r="282" spans="1:2" s="43" customFormat="1" ht="23.25">
      <c r="A282" s="101"/>
      <c r="B282" s="101"/>
    </row>
    <row r="283" spans="1:2" s="43" customFormat="1" ht="23.25">
      <c r="A283" s="101"/>
      <c r="B283" s="101"/>
    </row>
    <row r="284" spans="1:2" s="43" customFormat="1" ht="23.25">
      <c r="A284" s="101"/>
      <c r="B284" s="101"/>
    </row>
    <row r="285" spans="1:2" s="43" customFormat="1" ht="23.25">
      <c r="A285" s="101"/>
      <c r="B285" s="101"/>
    </row>
    <row r="286" spans="1:2" s="43" customFormat="1" ht="23.25">
      <c r="A286" s="101"/>
      <c r="B286" s="101"/>
    </row>
    <row r="287" spans="1:2" s="43" customFormat="1" ht="23.25">
      <c r="A287" s="101"/>
      <c r="B287" s="101"/>
    </row>
    <row r="288" spans="1:2" s="43" customFormat="1" ht="23.25">
      <c r="A288" s="101"/>
      <c r="B288" s="101"/>
    </row>
    <row r="289" spans="1:2" s="43" customFormat="1" ht="23.25">
      <c r="A289" s="101"/>
      <c r="B289" s="101"/>
    </row>
    <row r="290" spans="1:2" s="43" customFormat="1" ht="23.25">
      <c r="A290" s="101"/>
      <c r="B290" s="101"/>
    </row>
    <row r="291" spans="1:2" s="43" customFormat="1" ht="23.25">
      <c r="A291" s="101"/>
      <c r="B291" s="101"/>
    </row>
    <row r="292" spans="1:2" s="43" customFormat="1" ht="23.25">
      <c r="A292" s="101"/>
      <c r="B292" s="101"/>
    </row>
    <row r="293" spans="1:2" s="43" customFormat="1" ht="23.25">
      <c r="A293" s="101"/>
      <c r="B293" s="101"/>
    </row>
    <row r="294" spans="1:2" s="43" customFormat="1" ht="23.25">
      <c r="A294" s="101"/>
      <c r="B294" s="101"/>
    </row>
    <row r="295" spans="1:2" s="43" customFormat="1" ht="23.25">
      <c r="A295" s="101"/>
      <c r="B295" s="101"/>
    </row>
    <row r="296" spans="1:2" s="43" customFormat="1" ht="23.25">
      <c r="A296" s="101"/>
      <c r="B296" s="101"/>
    </row>
    <row r="297" spans="1:2" s="43" customFormat="1" ht="23.25">
      <c r="A297" s="101"/>
      <c r="B297" s="101"/>
    </row>
    <row r="298" spans="1:2" s="43" customFormat="1" ht="23.25">
      <c r="A298" s="101"/>
      <c r="B298" s="101"/>
    </row>
    <row r="299" spans="1:2" s="43" customFormat="1" ht="23.25">
      <c r="A299" s="101"/>
      <c r="B299" s="101"/>
    </row>
    <row r="300" spans="1:2" s="43" customFormat="1" ht="23.25">
      <c r="A300" s="101"/>
      <c r="B300" s="101"/>
    </row>
    <row r="301" spans="1:2" s="43" customFormat="1" ht="23.25">
      <c r="A301" s="101"/>
      <c r="B301" s="101"/>
    </row>
    <row r="302" spans="1:2" s="43" customFormat="1" ht="23.25">
      <c r="A302" s="101"/>
      <c r="B302" s="101"/>
    </row>
    <row r="303" spans="1:2" s="43" customFormat="1" ht="23.25">
      <c r="A303" s="101"/>
      <c r="B303" s="101"/>
    </row>
    <row r="304" spans="1:2" s="43" customFormat="1" ht="23.25">
      <c r="A304" s="101"/>
      <c r="B304" s="101"/>
    </row>
    <row r="305" spans="1:2" s="43" customFormat="1" ht="23.25">
      <c r="A305" s="101"/>
      <c r="B305" s="101"/>
    </row>
    <row r="306" spans="1:2" s="43" customFormat="1" ht="23.25">
      <c r="A306" s="101"/>
      <c r="B306" s="101"/>
    </row>
    <row r="307" spans="1:2" s="43" customFormat="1" ht="23.25">
      <c r="A307" s="101"/>
      <c r="B307" s="101"/>
    </row>
    <row r="308" spans="1:2" s="43" customFormat="1" ht="23.25">
      <c r="A308" s="101"/>
      <c r="B308" s="101"/>
    </row>
    <row r="309" spans="1:2" s="43" customFormat="1" ht="23.25">
      <c r="A309" s="101"/>
      <c r="B309" s="101"/>
    </row>
    <row r="310" spans="1:2" s="43" customFormat="1" ht="23.25">
      <c r="A310" s="101"/>
      <c r="B310" s="101"/>
    </row>
    <row r="311" spans="1:2" s="43" customFormat="1" ht="23.25">
      <c r="A311" s="101"/>
      <c r="B311" s="101"/>
    </row>
    <row r="312" spans="1:2" s="43" customFormat="1" ht="23.25">
      <c r="A312" s="101"/>
      <c r="B312" s="101"/>
    </row>
    <row r="313" spans="1:2" s="43" customFormat="1" ht="23.25">
      <c r="A313" s="101"/>
      <c r="B313" s="101"/>
    </row>
    <row r="314" spans="1:2" s="43" customFormat="1" ht="23.25">
      <c r="A314" s="101"/>
      <c r="B314" s="101"/>
    </row>
    <row r="315" spans="1:2" s="43" customFormat="1" ht="23.25">
      <c r="A315" s="101"/>
      <c r="B315" s="101"/>
    </row>
    <row r="316" spans="1:2" s="43" customFormat="1" ht="23.25">
      <c r="A316" s="101"/>
      <c r="B316" s="101"/>
    </row>
    <row r="317" spans="1:2" s="43" customFormat="1" ht="23.25">
      <c r="A317" s="101"/>
      <c r="B317" s="101"/>
    </row>
    <row r="318" spans="1:2" s="43" customFormat="1" ht="23.25">
      <c r="A318" s="101"/>
      <c r="B318" s="101"/>
    </row>
    <row r="319" spans="1:2" s="43" customFormat="1" ht="23.25">
      <c r="A319" s="101"/>
      <c r="B319" s="101"/>
    </row>
    <row r="320" spans="1:2" s="43" customFormat="1" ht="23.25">
      <c r="A320" s="101"/>
      <c r="B320" s="101"/>
    </row>
    <row r="321" spans="1:2" s="43" customFormat="1" ht="23.25">
      <c r="A321" s="101"/>
      <c r="B321" s="101"/>
    </row>
    <row r="322" spans="1:2" s="43" customFormat="1" ht="23.25">
      <c r="A322" s="101"/>
      <c r="B322" s="101"/>
    </row>
    <row r="323" spans="1:2" s="43" customFormat="1" ht="23.25">
      <c r="A323" s="101"/>
      <c r="B323" s="101"/>
    </row>
    <row r="324" spans="1:2" s="43" customFormat="1" ht="23.25">
      <c r="A324" s="101"/>
      <c r="B324" s="101"/>
    </row>
    <row r="325" spans="1:2" s="43" customFormat="1" ht="23.25">
      <c r="A325" s="101"/>
      <c r="B325" s="101"/>
    </row>
    <row r="326" spans="1:2" s="43" customFormat="1" ht="23.25">
      <c r="A326" s="101"/>
      <c r="B326" s="101"/>
    </row>
    <row r="327" spans="1:2" s="43" customFormat="1" ht="23.25">
      <c r="A327" s="101"/>
      <c r="B327" s="101"/>
    </row>
    <row r="328" spans="1:2" s="43" customFormat="1" ht="23.25">
      <c r="A328" s="101"/>
      <c r="B328" s="101"/>
    </row>
    <row r="329" spans="1:2" s="43" customFormat="1" ht="23.25">
      <c r="A329" s="101"/>
      <c r="B329" s="101"/>
    </row>
    <row r="330" spans="1:2" s="43" customFormat="1" ht="23.25">
      <c r="A330" s="101"/>
      <c r="B330" s="101"/>
    </row>
    <row r="331" spans="1:2" s="43" customFormat="1" ht="23.25">
      <c r="A331" s="101"/>
      <c r="B331" s="101"/>
    </row>
    <row r="332" spans="1:2" s="43" customFormat="1" ht="23.25">
      <c r="A332" s="101"/>
      <c r="B332" s="101"/>
    </row>
    <row r="333" spans="1:2" s="43" customFormat="1" ht="23.25">
      <c r="A333" s="101"/>
      <c r="B333" s="101"/>
    </row>
    <row r="334" spans="1:2" s="43" customFormat="1" ht="23.25">
      <c r="A334" s="101"/>
      <c r="B334" s="101"/>
    </row>
    <row r="335" spans="1:2" s="43" customFormat="1" ht="23.25">
      <c r="A335" s="101"/>
      <c r="B335" s="101"/>
    </row>
    <row r="336" spans="1:2" s="43" customFormat="1" ht="23.25">
      <c r="A336" s="101"/>
      <c r="B336" s="101"/>
    </row>
    <row r="337" spans="1:2" s="43" customFormat="1" ht="23.25">
      <c r="A337" s="101"/>
      <c r="B337" s="101"/>
    </row>
    <row r="338" spans="1:2" s="43" customFormat="1" ht="23.25">
      <c r="A338" s="101"/>
      <c r="B338" s="101"/>
    </row>
    <row r="339" spans="1:2" s="43" customFormat="1" ht="23.25">
      <c r="A339" s="101"/>
      <c r="B339" s="101"/>
    </row>
    <row r="340" spans="1:2" s="43" customFormat="1" ht="23.25">
      <c r="A340" s="101"/>
      <c r="B340" s="101"/>
    </row>
    <row r="341" spans="1:2" s="43" customFormat="1" ht="23.25">
      <c r="A341" s="101"/>
      <c r="B341" s="101"/>
    </row>
    <row r="342" spans="1:2" s="43" customFormat="1" ht="23.25">
      <c r="A342" s="101"/>
      <c r="B342" s="101"/>
    </row>
    <row r="343" spans="1:2" s="43" customFormat="1" ht="23.25">
      <c r="A343" s="101"/>
      <c r="B343" s="101"/>
    </row>
    <row r="344" spans="1:2" s="43" customFormat="1" ht="23.25">
      <c r="A344" s="101"/>
      <c r="B344" s="101"/>
    </row>
    <row r="345" spans="1:2" s="43" customFormat="1" ht="23.25">
      <c r="A345" s="101"/>
      <c r="B345" s="101"/>
    </row>
    <row r="346" spans="1:2" s="43" customFormat="1" ht="23.25">
      <c r="A346" s="101"/>
      <c r="B346" s="101"/>
    </row>
    <row r="347" spans="1:2" s="43" customFormat="1" ht="23.25">
      <c r="A347" s="101"/>
      <c r="B347" s="101"/>
    </row>
    <row r="348" spans="1:2" s="43" customFormat="1" ht="23.25">
      <c r="A348" s="101"/>
      <c r="B348" s="101"/>
    </row>
    <row r="349" spans="1:2" s="43" customFormat="1" ht="23.25">
      <c r="A349" s="101"/>
      <c r="B349" s="101"/>
    </row>
    <row r="350" spans="1:2" s="43" customFormat="1" ht="23.25">
      <c r="A350" s="101"/>
      <c r="B350" s="101"/>
    </row>
    <row r="351" spans="1:2" s="43" customFormat="1" ht="23.25">
      <c r="A351" s="101"/>
      <c r="B351" s="101"/>
    </row>
    <row r="352" spans="1:2" s="43" customFormat="1" ht="23.25">
      <c r="A352" s="101"/>
      <c r="B352" s="101"/>
    </row>
    <row r="353" spans="1:2" s="43" customFormat="1" ht="23.25">
      <c r="A353" s="101"/>
      <c r="B353" s="101"/>
    </row>
    <row r="354" spans="1:2" s="43" customFormat="1" ht="23.25">
      <c r="A354" s="101"/>
      <c r="B354" s="101"/>
    </row>
    <row r="355" spans="1:2" s="43" customFormat="1" ht="23.25">
      <c r="A355" s="101"/>
      <c r="B355" s="101"/>
    </row>
    <row r="356" spans="1:2" s="43" customFormat="1" ht="23.25">
      <c r="A356" s="101"/>
      <c r="B356" s="101"/>
    </row>
    <row r="357" spans="1:2" s="43" customFormat="1" ht="23.25">
      <c r="A357" s="101"/>
      <c r="B357" s="101"/>
    </row>
    <row r="358" spans="1:2" s="43" customFormat="1" ht="23.25">
      <c r="A358" s="101"/>
      <c r="B358" s="101"/>
    </row>
    <row r="359" spans="1:2" s="43" customFormat="1" ht="23.25">
      <c r="A359" s="101"/>
      <c r="B359" s="101"/>
    </row>
    <row r="360" spans="1:2" s="43" customFormat="1" ht="23.25">
      <c r="A360" s="101"/>
      <c r="B360" s="101"/>
    </row>
    <row r="361" spans="1:2" s="43" customFormat="1" ht="23.25">
      <c r="A361" s="101"/>
      <c r="B361" s="101"/>
    </row>
    <row r="362" spans="1:2" s="43" customFormat="1" ht="23.25">
      <c r="A362" s="101"/>
      <c r="B362" s="101"/>
    </row>
    <row r="363" spans="1:2" s="43" customFormat="1" ht="23.25">
      <c r="A363" s="101"/>
      <c r="B363" s="101"/>
    </row>
    <row r="364" spans="1:2" s="43" customFormat="1" ht="23.25">
      <c r="A364" s="101"/>
      <c r="B364" s="101"/>
    </row>
    <row r="365" spans="1:2" s="43" customFormat="1" ht="23.25">
      <c r="A365" s="101"/>
      <c r="B365" s="101"/>
    </row>
    <row r="366" spans="1:2" s="43" customFormat="1" ht="23.25">
      <c r="A366" s="101"/>
      <c r="B366" s="101"/>
    </row>
    <row r="367" spans="1:2" s="43" customFormat="1" ht="23.25">
      <c r="A367" s="101"/>
      <c r="B367" s="101"/>
    </row>
    <row r="368" spans="1:2" s="43" customFormat="1" ht="23.25">
      <c r="A368" s="101"/>
      <c r="B368" s="101"/>
    </row>
    <row r="369" spans="1:2" s="43" customFormat="1" ht="23.25">
      <c r="A369" s="101"/>
      <c r="B369" s="101"/>
    </row>
    <row r="370" spans="1:2" s="43" customFormat="1" ht="23.25">
      <c r="A370" s="101"/>
      <c r="B370" s="101"/>
    </row>
    <row r="371" spans="1:2" s="43" customFormat="1" ht="23.25">
      <c r="A371" s="101"/>
      <c r="B371" s="101"/>
    </row>
    <row r="372" spans="1:2" s="43" customFormat="1" ht="23.25">
      <c r="A372" s="101"/>
      <c r="B372" s="101"/>
    </row>
    <row r="373" spans="1:2" s="43" customFormat="1" ht="23.25">
      <c r="A373" s="101"/>
      <c r="B373" s="101"/>
    </row>
    <row r="374" spans="1:2" s="43" customFormat="1" ht="23.25">
      <c r="A374" s="101"/>
      <c r="B374" s="101"/>
    </row>
    <row r="375" spans="1:2" s="43" customFormat="1" ht="23.25">
      <c r="A375" s="101"/>
      <c r="B375" s="101"/>
    </row>
    <row r="376" spans="1:2" s="43" customFormat="1" ht="23.25">
      <c r="A376" s="101"/>
      <c r="B376" s="101"/>
    </row>
    <row r="377" spans="1:2" s="43" customFormat="1" ht="23.25">
      <c r="A377" s="101"/>
      <c r="B377" s="101"/>
    </row>
    <row r="378" spans="1:2" s="43" customFormat="1" ht="23.25">
      <c r="A378" s="101"/>
      <c r="B378" s="101"/>
    </row>
    <row r="379" spans="1:2" s="43" customFormat="1" ht="23.25">
      <c r="A379" s="101"/>
      <c r="B379" s="101"/>
    </row>
    <row r="380" spans="1:2" s="43" customFormat="1" ht="23.25">
      <c r="A380" s="101"/>
      <c r="B380" s="101"/>
    </row>
    <row r="381" spans="1:2" s="43" customFormat="1" ht="23.25">
      <c r="A381" s="101"/>
      <c r="B381" s="101"/>
    </row>
    <row r="382" spans="1:2" s="43" customFormat="1" ht="23.25">
      <c r="A382" s="101"/>
      <c r="B382" s="101"/>
    </row>
    <row r="383" spans="1:2" s="43" customFormat="1" ht="23.25">
      <c r="A383" s="101"/>
      <c r="B383" s="101"/>
    </row>
    <row r="384" spans="1:2" s="43" customFormat="1" ht="23.25">
      <c r="A384" s="101"/>
      <c r="B384" s="101"/>
    </row>
    <row r="385" spans="1:2" s="43" customFormat="1" ht="23.25">
      <c r="A385" s="101"/>
      <c r="B385" s="101"/>
    </row>
    <row r="386" spans="1:2" s="43" customFormat="1" ht="23.25">
      <c r="A386" s="101"/>
      <c r="B386" s="101"/>
    </row>
    <row r="387" spans="1:2" s="43" customFormat="1" ht="23.25">
      <c r="A387" s="101"/>
      <c r="B387" s="101"/>
    </row>
    <row r="388" spans="1:2" s="43" customFormat="1" ht="23.25">
      <c r="A388" s="101"/>
      <c r="B388" s="101"/>
    </row>
    <row r="389" spans="1:2" s="43" customFormat="1" ht="23.25">
      <c r="A389" s="101"/>
      <c r="B389" s="101"/>
    </row>
    <row r="390" spans="1:2" s="43" customFormat="1" ht="23.25">
      <c r="A390" s="101"/>
      <c r="B390" s="101"/>
    </row>
    <row r="391" spans="1:2" s="43" customFormat="1" ht="23.25">
      <c r="A391" s="101"/>
      <c r="B391" s="101"/>
    </row>
    <row r="392" spans="1:2" s="43" customFormat="1" ht="23.25">
      <c r="A392" s="101"/>
      <c r="B392" s="101"/>
    </row>
    <row r="393" spans="1:2" s="43" customFormat="1" ht="23.25">
      <c r="A393" s="101"/>
      <c r="B393" s="101"/>
    </row>
    <row r="394" spans="1:2" s="43" customFormat="1" ht="23.25">
      <c r="A394" s="101"/>
      <c r="B394" s="101"/>
    </row>
    <row r="395" spans="1:2" s="43" customFormat="1" ht="23.25">
      <c r="A395" s="101"/>
      <c r="B395" s="101"/>
    </row>
    <row r="396" spans="1:2" s="43" customFormat="1" ht="23.25">
      <c r="A396" s="101"/>
      <c r="B396" s="101"/>
    </row>
    <row r="397" spans="1:2" s="43" customFormat="1" ht="23.25">
      <c r="A397" s="101"/>
      <c r="B397" s="101"/>
    </row>
    <row r="398" spans="1:2" s="43" customFormat="1" ht="23.25">
      <c r="A398" s="101"/>
      <c r="B398" s="101"/>
    </row>
    <row r="399" spans="1:2" s="43" customFormat="1" ht="23.25">
      <c r="A399" s="101"/>
      <c r="B399" s="101"/>
    </row>
    <row r="400" spans="1:2" s="43" customFormat="1" ht="23.25">
      <c r="A400" s="101"/>
      <c r="B400" s="101"/>
    </row>
    <row r="401" spans="1:2" s="43" customFormat="1" ht="23.25">
      <c r="A401" s="101"/>
      <c r="B401" s="101"/>
    </row>
    <row r="402" spans="1:2" s="43" customFormat="1" ht="23.25">
      <c r="A402" s="101"/>
      <c r="B402" s="101"/>
    </row>
    <row r="403" spans="1:2" s="43" customFormat="1" ht="23.25">
      <c r="A403" s="101"/>
      <c r="B403" s="101"/>
    </row>
    <row r="404" spans="1:2" s="43" customFormat="1" ht="23.25">
      <c r="A404" s="101"/>
      <c r="B404" s="101"/>
    </row>
    <row r="405" spans="1:2" s="43" customFormat="1" ht="23.25">
      <c r="A405" s="101"/>
      <c r="B405" s="101"/>
    </row>
    <row r="406" spans="1:2" s="43" customFormat="1" ht="23.25">
      <c r="A406" s="101"/>
      <c r="B406" s="101"/>
    </row>
    <row r="407" spans="1:2" s="43" customFormat="1" ht="23.25">
      <c r="A407" s="101"/>
      <c r="B407" s="101"/>
    </row>
    <row r="408" spans="1:2" s="43" customFormat="1" ht="23.25">
      <c r="A408" s="101"/>
      <c r="B408" s="101"/>
    </row>
    <row r="409" spans="1:2" s="43" customFormat="1" ht="23.25">
      <c r="A409" s="101"/>
      <c r="B409" s="101"/>
    </row>
    <row r="410" spans="1:2" s="43" customFormat="1" ht="23.25">
      <c r="A410" s="101"/>
      <c r="B410" s="101"/>
    </row>
    <row r="411" spans="1:2" s="43" customFormat="1" ht="23.25">
      <c r="A411" s="101"/>
      <c r="B411" s="101"/>
    </row>
    <row r="412" spans="1:2" s="43" customFormat="1" ht="23.25">
      <c r="A412" s="101"/>
      <c r="B412" s="101"/>
    </row>
    <row r="413" spans="1:2" s="43" customFormat="1" ht="23.25">
      <c r="A413" s="101"/>
      <c r="B413" s="101"/>
    </row>
    <row r="414" spans="1:2" s="43" customFormat="1" ht="23.25">
      <c r="A414" s="101"/>
      <c r="B414" s="101"/>
    </row>
    <row r="415" spans="1:2" s="43" customFormat="1" ht="23.25">
      <c r="A415" s="101"/>
      <c r="B415" s="101"/>
    </row>
    <row r="416" spans="1:2" s="43" customFormat="1" ht="23.25">
      <c r="A416" s="101"/>
      <c r="B416" s="101"/>
    </row>
    <row r="417" spans="1:2" s="43" customFormat="1" ht="23.25">
      <c r="A417" s="101"/>
      <c r="B417" s="101"/>
    </row>
    <row r="418" spans="1:2" s="43" customFormat="1" ht="23.25">
      <c r="A418" s="101"/>
      <c r="B418" s="101"/>
    </row>
    <row r="419" spans="1:2" s="43" customFormat="1" ht="23.25">
      <c r="A419" s="101"/>
      <c r="B419" s="101"/>
    </row>
    <row r="420" spans="1:2" s="43" customFormat="1" ht="23.25">
      <c r="A420" s="101"/>
      <c r="B420" s="101"/>
    </row>
    <row r="421" spans="1:2" s="43" customFormat="1" ht="23.25">
      <c r="A421" s="101"/>
      <c r="B421" s="101"/>
    </row>
    <row r="422" spans="1:2" s="43" customFormat="1" ht="23.25">
      <c r="A422" s="101"/>
      <c r="B422" s="101"/>
    </row>
    <row r="423" spans="1:2" s="43" customFormat="1" ht="23.25">
      <c r="A423" s="101"/>
      <c r="B423" s="101"/>
    </row>
    <row r="424" spans="1:2" s="43" customFormat="1" ht="23.25">
      <c r="A424" s="101"/>
      <c r="B424" s="101"/>
    </row>
    <row r="425" spans="1:2" s="43" customFormat="1" ht="23.25">
      <c r="A425" s="101"/>
      <c r="B425" s="101"/>
    </row>
    <row r="426" spans="1:2" s="43" customFormat="1" ht="23.25">
      <c r="A426" s="101"/>
      <c r="B426" s="101"/>
    </row>
    <row r="427" spans="1:2" s="43" customFormat="1" ht="23.25">
      <c r="A427" s="101"/>
      <c r="B427" s="101"/>
    </row>
    <row r="428" spans="1:2" s="43" customFormat="1" ht="23.25">
      <c r="A428" s="101"/>
      <c r="B428" s="101"/>
    </row>
    <row r="429" spans="1:2" s="43" customFormat="1" ht="23.25">
      <c r="A429" s="101"/>
      <c r="B429" s="101"/>
    </row>
    <row r="430" spans="1:2" s="43" customFormat="1" ht="23.25">
      <c r="A430" s="101"/>
      <c r="B430" s="101"/>
    </row>
    <row r="431" spans="1:2" s="43" customFormat="1" ht="23.25">
      <c r="A431" s="101"/>
      <c r="B431" s="101"/>
    </row>
    <row r="432" spans="1:2" s="43" customFormat="1" ht="23.25">
      <c r="A432" s="101"/>
      <c r="B432" s="101"/>
    </row>
    <row r="433" spans="1:2" s="43" customFormat="1" ht="23.25">
      <c r="A433" s="101"/>
      <c r="B433" s="101"/>
    </row>
    <row r="434" spans="1:2" s="43" customFormat="1" ht="23.25">
      <c r="A434" s="101"/>
      <c r="B434" s="101"/>
    </row>
    <row r="435" spans="1:2" s="43" customFormat="1" ht="23.25">
      <c r="A435" s="101"/>
      <c r="B435" s="101"/>
    </row>
    <row r="436" spans="1:2" s="43" customFormat="1" ht="23.25">
      <c r="A436" s="101"/>
      <c r="B436" s="101"/>
    </row>
    <row r="437" spans="1:2" s="43" customFormat="1" ht="23.25">
      <c r="A437" s="101"/>
      <c r="B437" s="101"/>
    </row>
    <row r="438" spans="1:2" s="43" customFormat="1" ht="23.25">
      <c r="A438" s="101"/>
      <c r="B438" s="101"/>
    </row>
    <row r="439" spans="1:2" s="43" customFormat="1" ht="23.25">
      <c r="A439" s="101"/>
      <c r="B439" s="101"/>
    </row>
    <row r="440" spans="1:2" s="43" customFormat="1" ht="23.25">
      <c r="A440" s="101"/>
      <c r="B440" s="101"/>
    </row>
    <row r="441" spans="1:2" s="43" customFormat="1" ht="23.25">
      <c r="A441" s="101"/>
      <c r="B441" s="101"/>
    </row>
    <row r="442" spans="1:2" s="43" customFormat="1" ht="23.25">
      <c r="A442" s="101"/>
      <c r="B442" s="101"/>
    </row>
    <row r="443" spans="1:2" s="43" customFormat="1" ht="23.25">
      <c r="A443" s="101"/>
      <c r="B443" s="101"/>
    </row>
    <row r="444" spans="1:2" s="43" customFormat="1" ht="23.25">
      <c r="A444" s="101"/>
      <c r="B444" s="101"/>
    </row>
    <row r="445" spans="1:2" s="43" customFormat="1" ht="23.25">
      <c r="A445" s="101"/>
      <c r="B445" s="101"/>
    </row>
    <row r="446" spans="1:2" s="43" customFormat="1" ht="23.25">
      <c r="A446" s="101"/>
      <c r="B446" s="101"/>
    </row>
    <row r="447" spans="1:2" s="43" customFormat="1" ht="23.25">
      <c r="A447" s="101"/>
      <c r="B447" s="101"/>
    </row>
    <row r="448" spans="1:2" s="43" customFormat="1" ht="23.25">
      <c r="A448" s="101"/>
      <c r="B448" s="101"/>
    </row>
    <row r="449" spans="1:2" s="43" customFormat="1" ht="23.25">
      <c r="A449" s="101"/>
      <c r="B449" s="101"/>
    </row>
    <row r="450" spans="1:2" s="43" customFormat="1" ht="23.25">
      <c r="A450" s="101"/>
      <c r="B450" s="101"/>
    </row>
    <row r="451" spans="1:2" s="43" customFormat="1" ht="23.25">
      <c r="A451" s="101"/>
      <c r="B451" s="101"/>
    </row>
    <row r="452" spans="1:2" s="43" customFormat="1" ht="23.25">
      <c r="A452" s="101"/>
      <c r="B452" s="101"/>
    </row>
    <row r="453" spans="1:2" s="43" customFormat="1" ht="23.25">
      <c r="A453" s="101"/>
      <c r="B453" s="101"/>
    </row>
    <row r="454" spans="1:2" s="43" customFormat="1" ht="23.25">
      <c r="A454" s="101"/>
      <c r="B454" s="101"/>
    </row>
    <row r="455" spans="1:2" s="43" customFormat="1" ht="23.25">
      <c r="A455" s="101"/>
      <c r="B455" s="101"/>
    </row>
    <row r="456" spans="1:2" s="43" customFormat="1" ht="23.25">
      <c r="A456" s="101"/>
      <c r="B456" s="101"/>
    </row>
    <row r="457" spans="1:2" s="43" customFormat="1" ht="23.25">
      <c r="A457" s="101"/>
      <c r="B457" s="101"/>
    </row>
    <row r="458" spans="1:2" s="43" customFormat="1" ht="23.25">
      <c r="A458" s="101"/>
      <c r="B458" s="101"/>
    </row>
    <row r="459" spans="1:2" s="43" customFormat="1" ht="23.25">
      <c r="A459" s="101"/>
      <c r="B459" s="101"/>
    </row>
    <row r="460" spans="1:2" s="43" customFormat="1" ht="23.25">
      <c r="A460" s="101"/>
      <c r="B460" s="101"/>
    </row>
    <row r="461" spans="1:2" s="43" customFormat="1" ht="23.25">
      <c r="A461" s="101"/>
      <c r="B461" s="101"/>
    </row>
    <row r="462" spans="1:2" s="43" customFormat="1" ht="23.25">
      <c r="A462" s="101"/>
      <c r="B462" s="101"/>
    </row>
    <row r="463" spans="1:2" s="43" customFormat="1" ht="23.25">
      <c r="A463" s="101"/>
      <c r="B463" s="101"/>
    </row>
    <row r="464" spans="1:2" s="43" customFormat="1" ht="23.25">
      <c r="A464" s="101"/>
      <c r="B464" s="101"/>
    </row>
    <row r="465" spans="1:2" s="43" customFormat="1" ht="23.25">
      <c r="A465" s="101"/>
      <c r="B465" s="101"/>
    </row>
    <row r="466" spans="1:2" s="43" customFormat="1" ht="23.25">
      <c r="A466" s="101"/>
      <c r="B466" s="101"/>
    </row>
    <row r="467" spans="1:2" s="43" customFormat="1" ht="23.25">
      <c r="A467" s="101"/>
      <c r="B467" s="101"/>
    </row>
    <row r="468" spans="1:2" s="43" customFormat="1" ht="23.25">
      <c r="A468" s="101"/>
      <c r="B468" s="101"/>
    </row>
    <row r="469" spans="1:2" s="43" customFormat="1" ht="23.25">
      <c r="A469" s="101"/>
      <c r="B469" s="101"/>
    </row>
    <row r="470" spans="1:2" s="43" customFormat="1" ht="23.25">
      <c r="A470" s="101"/>
      <c r="B470" s="101"/>
    </row>
    <row r="471" spans="1:2" s="43" customFormat="1" ht="23.25">
      <c r="A471" s="101"/>
      <c r="B471" s="101"/>
    </row>
    <row r="472" spans="1:2" s="43" customFormat="1" ht="23.25">
      <c r="A472" s="101"/>
      <c r="B472" s="101"/>
    </row>
    <row r="473" spans="1:2" s="43" customFormat="1" ht="23.25">
      <c r="A473" s="101"/>
      <c r="B473" s="101"/>
    </row>
    <row r="474" spans="1:2" s="43" customFormat="1" ht="23.25">
      <c r="A474" s="101"/>
      <c r="B474" s="101"/>
    </row>
    <row r="475" spans="1:2" s="43" customFormat="1" ht="23.25">
      <c r="A475" s="101"/>
      <c r="B475" s="101"/>
    </row>
    <row r="476" spans="1:2" s="43" customFormat="1" ht="23.25">
      <c r="A476" s="101"/>
      <c r="B476" s="101"/>
    </row>
    <row r="477" spans="1:2" s="43" customFormat="1" ht="23.25">
      <c r="A477" s="101"/>
      <c r="B477" s="101"/>
    </row>
    <row r="478" spans="1:2" s="43" customFormat="1" ht="23.25">
      <c r="A478" s="101"/>
      <c r="B478" s="101"/>
    </row>
    <row r="479" spans="1:2" s="43" customFormat="1" ht="23.25">
      <c r="A479" s="101"/>
      <c r="B479" s="101"/>
    </row>
    <row r="480" spans="1:2" s="43" customFormat="1" ht="23.25">
      <c r="A480" s="101"/>
      <c r="B480" s="101"/>
    </row>
    <row r="481" spans="1:2" s="43" customFormat="1" ht="23.25">
      <c r="A481" s="101"/>
      <c r="B481" s="101"/>
    </row>
    <row r="482" spans="1:2" s="43" customFormat="1" ht="23.25">
      <c r="A482" s="101"/>
      <c r="B482" s="101"/>
    </row>
    <row r="483" spans="1:2" s="43" customFormat="1" ht="23.25">
      <c r="A483" s="101"/>
      <c r="B483" s="101"/>
    </row>
    <row r="484" spans="1:2" s="43" customFormat="1" ht="23.25">
      <c r="A484" s="101"/>
      <c r="B484" s="101"/>
    </row>
    <row r="485" spans="1:2" s="43" customFormat="1" ht="23.25">
      <c r="A485" s="101"/>
      <c r="B485" s="101"/>
    </row>
    <row r="486" spans="1:2" s="43" customFormat="1" ht="23.25">
      <c r="A486" s="101"/>
      <c r="B486" s="101"/>
    </row>
    <row r="487" spans="1:2" s="43" customFormat="1" ht="23.25">
      <c r="A487" s="101"/>
      <c r="B487" s="101"/>
    </row>
    <row r="488" spans="1:2" s="43" customFormat="1" ht="23.25">
      <c r="A488" s="101"/>
      <c r="B488" s="101"/>
    </row>
    <row r="489" spans="1:2" s="43" customFormat="1" ht="23.25">
      <c r="A489" s="101"/>
      <c r="B489" s="101"/>
    </row>
    <row r="490" spans="1:2" s="43" customFormat="1" ht="23.25">
      <c r="A490" s="101"/>
      <c r="B490" s="101"/>
    </row>
    <row r="491" spans="1:2" s="43" customFormat="1" ht="23.25">
      <c r="A491" s="101"/>
      <c r="B491" s="101"/>
    </row>
    <row r="492" spans="1:2" s="43" customFormat="1" ht="23.25">
      <c r="A492" s="101"/>
      <c r="B492" s="101"/>
    </row>
    <row r="493" spans="1:2" s="43" customFormat="1" ht="23.25">
      <c r="A493" s="101"/>
      <c r="B493" s="101"/>
    </row>
    <row r="494" spans="1:2" s="43" customFormat="1" ht="23.25">
      <c r="A494" s="101"/>
      <c r="B494" s="101"/>
    </row>
    <row r="495" spans="1:2" s="43" customFormat="1" ht="23.25">
      <c r="A495" s="101"/>
      <c r="B495" s="101"/>
    </row>
    <row r="496" spans="1:2" s="43" customFormat="1" ht="23.25">
      <c r="A496" s="101"/>
      <c r="B496" s="101"/>
    </row>
    <row r="497" spans="1:2" s="43" customFormat="1" ht="23.25">
      <c r="A497" s="101"/>
      <c r="B497" s="101"/>
    </row>
    <row r="498" spans="1:2" s="43" customFormat="1" ht="23.25">
      <c r="A498" s="101"/>
      <c r="B498" s="101"/>
    </row>
    <row r="499" spans="1:2" s="43" customFormat="1" ht="23.25">
      <c r="A499" s="101"/>
      <c r="B499" s="101"/>
    </row>
    <row r="500" spans="1:2" s="43" customFormat="1" ht="23.25">
      <c r="A500" s="101"/>
      <c r="B500" s="101"/>
    </row>
    <row r="501" spans="1:2" s="43" customFormat="1" ht="23.25">
      <c r="A501" s="101"/>
      <c r="B501" s="101"/>
    </row>
    <row r="502" spans="1:2" s="43" customFormat="1" ht="23.25">
      <c r="A502" s="101"/>
      <c r="B502" s="101"/>
    </row>
    <row r="503" spans="1:2" s="43" customFormat="1" ht="23.25">
      <c r="A503" s="101"/>
      <c r="B503" s="101"/>
    </row>
    <row r="504" spans="1:2" s="43" customFormat="1" ht="23.25">
      <c r="A504" s="101"/>
      <c r="B504" s="101"/>
    </row>
    <row r="505" spans="1:2" s="43" customFormat="1" ht="23.25">
      <c r="A505" s="101"/>
      <c r="B505" s="101"/>
    </row>
    <row r="506" spans="1:2" s="43" customFormat="1" ht="23.25">
      <c r="A506" s="101"/>
      <c r="B506" s="101"/>
    </row>
    <row r="507" spans="1:2" s="43" customFormat="1" ht="23.25">
      <c r="A507" s="101"/>
      <c r="B507" s="101"/>
    </row>
    <row r="508" spans="1:2" s="43" customFormat="1" ht="23.25">
      <c r="A508" s="101"/>
      <c r="B508" s="101"/>
    </row>
    <row r="509" spans="1:2" s="43" customFormat="1" ht="23.25">
      <c r="A509" s="101"/>
      <c r="B509" s="101"/>
    </row>
    <row r="510" spans="1:2" s="43" customFormat="1" ht="23.25">
      <c r="A510" s="101"/>
      <c r="B510" s="101"/>
    </row>
    <row r="511" spans="1:2" s="43" customFormat="1" ht="23.25">
      <c r="A511" s="101"/>
      <c r="B511" s="101"/>
    </row>
    <row r="512" spans="1:2" s="43" customFormat="1" ht="23.25">
      <c r="A512" s="101"/>
      <c r="B512" s="101"/>
    </row>
    <row r="513" spans="1:2" s="43" customFormat="1" ht="23.25">
      <c r="A513" s="101"/>
      <c r="B513" s="101"/>
    </row>
    <row r="514" spans="1:2" s="43" customFormat="1" ht="23.25">
      <c r="A514" s="101"/>
      <c r="B514" s="101"/>
    </row>
    <row r="515" spans="1:2" s="43" customFormat="1" ht="23.25">
      <c r="A515" s="101"/>
      <c r="B515" s="101"/>
    </row>
    <row r="516" spans="1:2" s="43" customFormat="1" ht="23.25">
      <c r="A516" s="101"/>
      <c r="B516" s="101"/>
    </row>
    <row r="517" spans="1:2" s="43" customFormat="1" ht="23.25">
      <c r="A517" s="101"/>
      <c r="B517" s="101"/>
    </row>
    <row r="518" spans="1:2" s="43" customFormat="1" ht="23.25">
      <c r="A518" s="101"/>
      <c r="B518" s="101"/>
    </row>
    <row r="519" spans="1:2" s="43" customFormat="1" ht="23.25">
      <c r="A519" s="101"/>
      <c r="B519" s="101"/>
    </row>
    <row r="520" spans="1:2" s="43" customFormat="1" ht="23.25">
      <c r="A520" s="101"/>
      <c r="B520" s="101"/>
    </row>
    <row r="521" spans="1:2" s="43" customFormat="1" ht="23.25">
      <c r="A521" s="101"/>
      <c r="B521" s="101"/>
    </row>
    <row r="522" spans="1:2" s="43" customFormat="1" ht="23.25">
      <c r="A522" s="101"/>
      <c r="B522" s="101"/>
    </row>
    <row r="523" spans="1:2" s="43" customFormat="1" ht="23.25">
      <c r="A523" s="101"/>
      <c r="B523" s="101"/>
    </row>
    <row r="524" spans="1:2" s="43" customFormat="1" ht="23.25">
      <c r="A524" s="101"/>
      <c r="B524" s="101"/>
    </row>
    <row r="525" spans="1:2" s="43" customFormat="1" ht="23.25">
      <c r="A525" s="101"/>
      <c r="B525" s="101"/>
    </row>
    <row r="526" spans="1:2" s="43" customFormat="1" ht="23.25">
      <c r="A526" s="101"/>
      <c r="B526" s="101"/>
    </row>
    <row r="527" spans="1:2" s="43" customFormat="1" ht="23.25">
      <c r="A527" s="101"/>
      <c r="B527" s="101"/>
    </row>
    <row r="528" spans="1:2" s="43" customFormat="1" ht="23.25">
      <c r="A528" s="101"/>
      <c r="B528" s="101"/>
    </row>
    <row r="529" spans="1:2" s="43" customFormat="1" ht="23.25">
      <c r="A529" s="101"/>
      <c r="B529" s="101"/>
    </row>
    <row r="530" spans="1:2" s="43" customFormat="1" ht="23.25">
      <c r="A530" s="101"/>
      <c r="B530" s="101"/>
    </row>
    <row r="531" spans="1:2" s="43" customFormat="1" ht="23.25">
      <c r="A531" s="101"/>
      <c r="B531" s="101"/>
    </row>
    <row r="532" spans="1:2" s="43" customFormat="1" ht="23.25">
      <c r="A532" s="101"/>
      <c r="B532" s="101"/>
    </row>
    <row r="533" spans="1:2" s="43" customFormat="1" ht="23.25">
      <c r="A533" s="101"/>
      <c r="B533" s="101"/>
    </row>
    <row r="534" spans="1:2" s="43" customFormat="1" ht="23.25">
      <c r="A534" s="101"/>
      <c r="B534" s="101"/>
    </row>
    <row r="535" spans="1:2" s="43" customFormat="1" ht="23.25">
      <c r="A535" s="101"/>
      <c r="B535" s="101"/>
    </row>
    <row r="536" spans="1:2" s="43" customFormat="1" ht="23.25">
      <c r="A536" s="101"/>
      <c r="B536" s="101"/>
    </row>
    <row r="537" spans="1:2" s="43" customFormat="1" ht="23.25">
      <c r="A537" s="101"/>
      <c r="B537" s="101"/>
    </row>
    <row r="538" spans="1:2" s="43" customFormat="1" ht="23.25">
      <c r="A538" s="101"/>
      <c r="B538" s="101"/>
    </row>
    <row r="539" spans="1:2" s="43" customFormat="1" ht="23.25">
      <c r="A539" s="101"/>
      <c r="B539" s="101"/>
    </row>
    <row r="540" spans="1:2" s="43" customFormat="1" ht="23.25">
      <c r="A540" s="101"/>
      <c r="B540" s="101"/>
    </row>
    <row r="541" spans="1:2" s="43" customFormat="1" ht="23.25">
      <c r="A541" s="101"/>
      <c r="B541" s="101"/>
    </row>
    <row r="542" spans="1:2" s="43" customFormat="1" ht="23.25">
      <c r="A542" s="101"/>
      <c r="B542" s="101"/>
    </row>
  </sheetData>
  <mergeCells count="1">
    <mergeCell ref="B53:F53"/>
  </mergeCells>
  <printOptions/>
  <pageMargins left="0.91" right="0.51" top="0.78740157480315" bottom="0.3" header="0.511811023622047" footer="0.2"/>
  <pageSetup horizontalDpi="300" verticalDpi="300" orientation="portrait" paperSize="9" scale="59" r:id="rId1"/>
</worksheet>
</file>

<file path=xl/worksheets/sheet4.xml><?xml version="1.0" encoding="utf-8"?>
<worksheet xmlns="http://schemas.openxmlformats.org/spreadsheetml/2006/main" xmlns:r="http://schemas.openxmlformats.org/officeDocument/2006/relationships">
  <dimension ref="A1:AB46"/>
  <sheetViews>
    <sheetView showZeros="0" zoomScale="60" zoomScaleNormal="60" workbookViewId="0" topLeftCell="A15">
      <selection activeCell="B30" sqref="B30"/>
    </sheetView>
  </sheetViews>
  <sheetFormatPr defaultColWidth="8.88671875" defaultRowHeight="15"/>
  <cols>
    <col min="1" max="1" width="2.99609375" style="16" customWidth="1"/>
    <col min="2" max="2" width="27.88671875" style="16" customWidth="1"/>
    <col min="3" max="3" width="0.88671875" style="17" customWidth="1"/>
    <col min="4" max="4" width="9.10546875" style="17" customWidth="1"/>
    <col min="5" max="5" width="0.88671875" style="17" customWidth="1"/>
    <col min="6" max="6" width="9.6640625" style="17" customWidth="1"/>
    <col min="7" max="7" width="0.88671875" style="17" customWidth="1"/>
    <col min="8" max="8" width="10.21484375" style="17" customWidth="1"/>
    <col min="9" max="9" width="0.88671875" style="17" customWidth="1"/>
    <col min="10" max="10" width="10.6640625" style="17" customWidth="1"/>
    <col min="11" max="11" width="0.88671875" style="17" customWidth="1"/>
    <col min="12" max="12" width="9.6640625" style="17" customWidth="1"/>
    <col min="13" max="13" width="0.88671875" style="17" customWidth="1"/>
    <col min="14" max="14" width="9.3359375" style="17" customWidth="1"/>
    <col min="15" max="15" width="0.88671875" style="17" customWidth="1"/>
    <col min="16" max="16" width="10.3359375" style="17" customWidth="1"/>
    <col min="17" max="17" width="10.5546875" style="17" customWidth="1"/>
    <col min="18" max="18" width="8.88671875" style="17" customWidth="1"/>
    <col min="19" max="19" width="10.88671875" style="17" bestFit="1" customWidth="1"/>
    <col min="20" max="16384" width="8.88671875" style="17" customWidth="1"/>
  </cols>
  <sheetData>
    <row r="1" spans="1:2" s="23" customFormat="1" ht="34.5" customHeight="1">
      <c r="A1" s="208" t="s">
        <v>83</v>
      </c>
      <c r="B1" s="208"/>
    </row>
    <row r="2" spans="1:3" s="23" customFormat="1" ht="44.25" customHeight="1">
      <c r="A2" s="209" t="s">
        <v>232</v>
      </c>
      <c r="B2" s="209"/>
      <c r="C2" s="40"/>
    </row>
    <row r="3" spans="1:17" s="23" customFormat="1" ht="25.5" customHeight="1">
      <c r="A3" s="222"/>
      <c r="B3" s="222"/>
      <c r="C3" s="223"/>
      <c r="D3" s="217"/>
      <c r="E3" s="217"/>
      <c r="F3" s="217"/>
      <c r="G3" s="217"/>
      <c r="H3" s="217"/>
      <c r="I3" s="217"/>
      <c r="J3" s="217"/>
      <c r="K3" s="217"/>
      <c r="L3" s="217"/>
      <c r="M3" s="217"/>
      <c r="N3" s="217"/>
      <c r="O3" s="217"/>
      <c r="P3" s="217"/>
      <c r="Q3" s="217"/>
    </row>
    <row r="4" ht="54" customHeight="1"/>
    <row r="5" spans="1:28" s="20" customFormat="1" ht="18.75">
      <c r="A5" s="130" t="s">
        <v>263</v>
      </c>
      <c r="B5" s="130"/>
      <c r="C5" s="17"/>
      <c r="D5" s="18" t="s">
        <v>162</v>
      </c>
      <c r="E5" s="18"/>
      <c r="F5" s="18" t="s">
        <v>316</v>
      </c>
      <c r="G5" s="18"/>
      <c r="H5" s="21" t="s">
        <v>317</v>
      </c>
      <c r="I5" s="18"/>
      <c r="J5" s="21" t="s">
        <v>318</v>
      </c>
      <c r="K5" s="18"/>
      <c r="L5" s="18" t="s">
        <v>319</v>
      </c>
      <c r="M5" s="18"/>
      <c r="N5" s="18" t="s">
        <v>320</v>
      </c>
      <c r="O5" s="18"/>
      <c r="P5" s="18" t="s">
        <v>168</v>
      </c>
      <c r="Q5" s="19"/>
      <c r="R5" s="41"/>
      <c r="S5" s="41"/>
      <c r="T5" s="41"/>
      <c r="U5" s="41"/>
      <c r="V5" s="41"/>
      <c r="W5" s="41"/>
      <c r="X5" s="41"/>
      <c r="Y5" s="41"/>
      <c r="Z5" s="41"/>
      <c r="AA5" s="41"/>
      <c r="AB5" s="41"/>
    </row>
    <row r="6" spans="1:28" s="20" customFormat="1" ht="19.5" thickBot="1">
      <c r="A6" s="224" t="s">
        <v>237</v>
      </c>
      <c r="B6" s="224"/>
      <c r="C6" s="218"/>
      <c r="D6" s="219" t="s">
        <v>163</v>
      </c>
      <c r="E6" s="219"/>
      <c r="F6" s="219" t="s">
        <v>164</v>
      </c>
      <c r="G6" s="219"/>
      <c r="H6" s="220" t="s">
        <v>165</v>
      </c>
      <c r="I6" s="219"/>
      <c r="J6" s="220" t="s">
        <v>166</v>
      </c>
      <c r="K6" s="219"/>
      <c r="L6" s="219" t="s">
        <v>165</v>
      </c>
      <c r="M6" s="219"/>
      <c r="N6" s="219" t="s">
        <v>167</v>
      </c>
      <c r="O6" s="219"/>
      <c r="P6" s="219" t="s">
        <v>169</v>
      </c>
      <c r="Q6" s="221" t="s">
        <v>170</v>
      </c>
      <c r="R6" s="41"/>
      <c r="S6" s="41"/>
      <c r="T6" s="41"/>
      <c r="U6" s="41"/>
      <c r="V6" s="41"/>
      <c r="W6" s="41"/>
      <c r="X6" s="41"/>
      <c r="Y6" s="41"/>
      <c r="Z6" s="41"/>
      <c r="AA6" s="41"/>
      <c r="AB6" s="41"/>
    </row>
    <row r="7" spans="1:28" s="20" customFormat="1" ht="7.5" customHeight="1">
      <c r="A7" s="16"/>
      <c r="B7" s="16"/>
      <c r="C7" s="17"/>
      <c r="D7" s="18"/>
      <c r="E7" s="18"/>
      <c r="F7" s="18"/>
      <c r="G7" s="18"/>
      <c r="H7" s="18"/>
      <c r="I7" s="18"/>
      <c r="J7" s="78"/>
      <c r="K7" s="18"/>
      <c r="L7" s="18"/>
      <c r="M7" s="18"/>
      <c r="N7" s="18"/>
      <c r="O7" s="18"/>
      <c r="P7" s="18"/>
      <c r="Q7" s="19"/>
      <c r="R7" s="41"/>
      <c r="S7" s="41"/>
      <c r="T7" s="41"/>
      <c r="U7" s="41"/>
      <c r="V7" s="41"/>
      <c r="W7" s="41"/>
      <c r="X7" s="41"/>
      <c r="Y7" s="41"/>
      <c r="Z7" s="41"/>
      <c r="AA7" s="41"/>
      <c r="AB7" s="41"/>
    </row>
    <row r="8" spans="4:28" ht="19.5" customHeight="1">
      <c r="D8" s="21" t="s">
        <v>153</v>
      </c>
      <c r="E8" s="21"/>
      <c r="F8" s="21" t="s">
        <v>153</v>
      </c>
      <c r="G8" s="21"/>
      <c r="H8" s="21" t="s">
        <v>153</v>
      </c>
      <c r="I8" s="21"/>
      <c r="J8" s="21" t="s">
        <v>153</v>
      </c>
      <c r="K8" s="21"/>
      <c r="L8" s="21" t="s">
        <v>153</v>
      </c>
      <c r="M8" s="21"/>
      <c r="N8" s="21" t="s">
        <v>153</v>
      </c>
      <c r="O8" s="21"/>
      <c r="P8" s="21" t="s">
        <v>153</v>
      </c>
      <c r="Q8" s="21" t="s">
        <v>153</v>
      </c>
      <c r="R8" s="23"/>
      <c r="S8" s="23"/>
      <c r="T8" s="23"/>
      <c r="U8" s="23"/>
      <c r="V8" s="23"/>
      <c r="W8" s="23"/>
      <c r="X8" s="23"/>
      <c r="Y8" s="23"/>
      <c r="Z8" s="23"/>
      <c r="AA8" s="23"/>
      <c r="AB8" s="23"/>
    </row>
    <row r="10" spans="1:28" ht="12.75" customHeight="1">
      <c r="A10" s="25"/>
      <c r="B10" s="25"/>
      <c r="C10" s="42"/>
      <c r="D10" s="24"/>
      <c r="E10" s="24"/>
      <c r="F10" s="24"/>
      <c r="G10" s="24"/>
      <c r="H10" s="24"/>
      <c r="I10" s="24"/>
      <c r="J10" s="24"/>
      <c r="K10" s="24"/>
      <c r="L10" s="24"/>
      <c r="M10" s="24"/>
      <c r="N10" s="24"/>
      <c r="O10" s="24"/>
      <c r="P10" s="24"/>
      <c r="Q10" s="24"/>
      <c r="R10" s="16"/>
      <c r="S10" s="16"/>
      <c r="T10" s="16"/>
      <c r="U10" s="16"/>
      <c r="V10" s="16"/>
      <c r="W10" s="16"/>
      <c r="X10" s="16"/>
      <c r="Y10" s="16"/>
      <c r="Z10" s="16"/>
      <c r="AA10" s="16"/>
      <c r="AB10" s="16"/>
    </row>
    <row r="11" spans="1:28" s="29" customFormat="1" ht="24.75" customHeight="1">
      <c r="A11" s="16" t="s">
        <v>157</v>
      </c>
      <c r="B11" s="16"/>
      <c r="D11" s="130">
        <v>136376</v>
      </c>
      <c r="E11" s="130"/>
      <c r="F11" s="130">
        <v>283734</v>
      </c>
      <c r="G11" s="130"/>
      <c r="H11" s="130">
        <v>89435</v>
      </c>
      <c r="I11" s="130"/>
      <c r="J11" s="130">
        <v>19831</v>
      </c>
      <c r="K11" s="130"/>
      <c r="L11" s="130">
        <v>16497</v>
      </c>
      <c r="M11" s="130"/>
      <c r="N11" s="130">
        <v>111355</v>
      </c>
      <c r="O11" s="130"/>
      <c r="P11" s="130">
        <v>698982</v>
      </c>
      <c r="Q11" s="130">
        <f>SUM(D11:P11)</f>
        <v>1356210</v>
      </c>
      <c r="R11" s="24"/>
      <c r="S11" s="24"/>
      <c r="T11" s="24"/>
      <c r="U11" s="24"/>
      <c r="V11" s="24"/>
      <c r="W11" s="24"/>
      <c r="X11" s="24"/>
      <c r="Y11" s="24"/>
      <c r="Z11" s="24"/>
      <c r="AA11" s="24"/>
      <c r="AB11" s="24"/>
    </row>
    <row r="12" spans="4:28" ht="11.25" customHeight="1">
      <c r="D12" s="22"/>
      <c r="E12" s="22"/>
      <c r="F12" s="22"/>
      <c r="G12" s="22"/>
      <c r="H12" s="22"/>
      <c r="I12" s="22"/>
      <c r="J12" s="22"/>
      <c r="K12" s="22"/>
      <c r="L12" s="22"/>
      <c r="M12" s="22"/>
      <c r="N12" s="22"/>
      <c r="O12" s="22"/>
      <c r="P12" s="22"/>
      <c r="Q12" s="22"/>
      <c r="R12" s="16"/>
      <c r="S12" s="16"/>
      <c r="T12" s="16"/>
      <c r="U12" s="16"/>
      <c r="V12" s="16"/>
      <c r="W12" s="16"/>
      <c r="X12" s="16"/>
      <c r="Y12" s="16"/>
      <c r="Z12" s="16"/>
      <c r="AA12" s="16"/>
      <c r="AB12" s="16"/>
    </row>
    <row r="13" spans="1:28" ht="24" customHeight="1">
      <c r="A13" s="16" t="s">
        <v>79</v>
      </c>
      <c r="D13" s="131" t="s">
        <v>78</v>
      </c>
      <c r="E13" s="132"/>
      <c r="F13" s="133" t="s">
        <v>78</v>
      </c>
      <c r="G13" s="132"/>
      <c r="H13" s="134" t="s">
        <v>78</v>
      </c>
      <c r="I13" s="132"/>
      <c r="J13" s="134" t="s">
        <v>78</v>
      </c>
      <c r="K13" s="132"/>
      <c r="L13" s="134" t="s">
        <v>78</v>
      </c>
      <c r="M13" s="132"/>
      <c r="N13" s="134">
        <v>4572</v>
      </c>
      <c r="O13" s="132"/>
      <c r="P13" s="134" t="s">
        <v>78</v>
      </c>
      <c r="Q13" s="135">
        <v>4572</v>
      </c>
      <c r="R13" s="16"/>
      <c r="S13" s="16"/>
      <c r="T13" s="16"/>
      <c r="U13" s="16"/>
      <c r="V13" s="16"/>
      <c r="W13" s="16"/>
      <c r="X13" s="16"/>
      <c r="Y13" s="16"/>
      <c r="Z13" s="16"/>
      <c r="AA13" s="16"/>
      <c r="AB13" s="16"/>
    </row>
    <row r="14" spans="1:28" ht="22.5" customHeight="1">
      <c r="A14" s="16" t="s">
        <v>277</v>
      </c>
      <c r="B14" s="33"/>
      <c r="D14" s="136"/>
      <c r="E14" s="130"/>
      <c r="F14" s="137"/>
      <c r="G14" s="130"/>
      <c r="H14" s="138"/>
      <c r="I14" s="130"/>
      <c r="J14" s="138"/>
      <c r="K14" s="130"/>
      <c r="L14" s="138"/>
      <c r="M14" s="130"/>
      <c r="N14" s="138"/>
      <c r="O14" s="130"/>
      <c r="P14" s="138">
        <v>-1219</v>
      </c>
      <c r="Q14" s="139">
        <v>-1219</v>
      </c>
      <c r="R14" s="16"/>
      <c r="S14" s="16"/>
      <c r="T14" s="16"/>
      <c r="U14" s="16"/>
      <c r="V14" s="16"/>
      <c r="W14" s="16"/>
      <c r="X14" s="16"/>
      <c r="Y14" s="16"/>
      <c r="Z14" s="16"/>
      <c r="AA14" s="16"/>
      <c r="AB14" s="16"/>
    </row>
    <row r="15" spans="1:28" ht="18.75" customHeight="1">
      <c r="A15" s="16" t="s">
        <v>84</v>
      </c>
      <c r="D15" s="136" t="s">
        <v>78</v>
      </c>
      <c r="E15" s="130"/>
      <c r="F15" s="137" t="s">
        <v>78</v>
      </c>
      <c r="G15" s="130"/>
      <c r="H15" s="138" t="s">
        <v>78</v>
      </c>
      <c r="I15" s="130"/>
      <c r="J15" s="188">
        <v>-19831</v>
      </c>
      <c r="K15" s="188"/>
      <c r="L15" s="189" t="s">
        <v>78</v>
      </c>
      <c r="M15" s="188"/>
      <c r="N15" s="188">
        <v>-314</v>
      </c>
      <c r="O15" s="188"/>
      <c r="P15" s="189">
        <v>20145</v>
      </c>
      <c r="Q15" s="190" t="s">
        <v>78</v>
      </c>
      <c r="R15" s="16"/>
      <c r="S15" s="16"/>
      <c r="T15" s="16"/>
      <c r="U15" s="16"/>
      <c r="V15" s="16"/>
      <c r="W15" s="16"/>
      <c r="X15" s="16"/>
      <c r="Y15" s="16"/>
      <c r="Z15" s="16"/>
      <c r="AA15" s="16"/>
      <c r="AB15" s="16"/>
    </row>
    <row r="16" spans="1:28" ht="6" customHeight="1">
      <c r="A16" s="33"/>
      <c r="B16" s="33"/>
      <c r="D16" s="140"/>
      <c r="E16" s="141"/>
      <c r="F16" s="142"/>
      <c r="G16" s="141"/>
      <c r="H16" s="143"/>
      <c r="I16" s="141"/>
      <c r="J16" s="191"/>
      <c r="K16" s="192"/>
      <c r="L16" s="191"/>
      <c r="M16" s="193"/>
      <c r="N16" s="191"/>
      <c r="O16" s="192"/>
      <c r="P16" s="191"/>
      <c r="Q16" s="194"/>
      <c r="R16" s="16"/>
      <c r="S16" s="16"/>
      <c r="T16" s="16"/>
      <c r="U16" s="16"/>
      <c r="V16" s="16"/>
      <c r="W16" s="16"/>
      <c r="X16" s="16"/>
      <c r="Y16" s="16"/>
      <c r="Z16" s="16"/>
      <c r="AA16" s="16"/>
      <c r="AB16" s="16"/>
    </row>
    <row r="17" spans="1:28" ht="20.25" customHeight="1">
      <c r="A17" s="16" t="s">
        <v>238</v>
      </c>
      <c r="D17" s="22">
        <f>SUM(D13:D16)</f>
        <v>0</v>
      </c>
      <c r="E17" s="19"/>
      <c r="F17" s="22">
        <f>SUM(F13:F16)</f>
        <v>0</v>
      </c>
      <c r="G17" s="144"/>
      <c r="H17" s="134" t="s">
        <v>78</v>
      </c>
      <c r="I17" s="22"/>
      <c r="J17" s="195">
        <f>SUM(J13:J16)</f>
        <v>-19831</v>
      </c>
      <c r="K17" s="195"/>
      <c r="L17" s="196" t="s">
        <v>78</v>
      </c>
      <c r="M17" s="195"/>
      <c r="N17" s="195">
        <f>SUM(N13:N16)</f>
        <v>4258</v>
      </c>
      <c r="O17" s="195"/>
      <c r="P17" s="195">
        <f>SUM(P13:P16)</f>
        <v>18926</v>
      </c>
      <c r="Q17" s="195">
        <f>SUM(Q13:Q16)</f>
        <v>3353</v>
      </c>
      <c r="R17" s="16"/>
      <c r="S17" s="16"/>
      <c r="T17" s="16"/>
      <c r="U17" s="16"/>
      <c r="V17" s="16"/>
      <c r="W17" s="16"/>
      <c r="X17" s="16"/>
      <c r="Y17" s="16"/>
      <c r="Z17" s="16"/>
      <c r="AA17" s="16"/>
      <c r="AB17" s="16"/>
    </row>
    <row r="18" spans="1:28" ht="18.75">
      <c r="A18" s="16" t="s">
        <v>239</v>
      </c>
      <c r="D18" s="144"/>
      <c r="E18" s="22"/>
      <c r="F18" s="144"/>
      <c r="G18" s="144"/>
      <c r="H18" s="22"/>
      <c r="I18" s="22"/>
      <c r="J18" s="195"/>
      <c r="K18" s="195"/>
      <c r="L18" s="195"/>
      <c r="M18" s="195"/>
      <c r="N18" s="195"/>
      <c r="O18" s="195"/>
      <c r="P18" s="195"/>
      <c r="Q18" s="195"/>
      <c r="R18" s="16"/>
      <c r="S18" s="16"/>
      <c r="T18" s="16"/>
      <c r="U18" s="16"/>
      <c r="V18" s="16"/>
      <c r="W18" s="16"/>
      <c r="X18" s="16"/>
      <c r="Y18" s="16"/>
      <c r="Z18" s="16"/>
      <c r="AA18" s="16"/>
      <c r="AB18" s="16"/>
    </row>
    <row r="19" spans="1:28" ht="18.75" customHeight="1">
      <c r="A19" s="16" t="s">
        <v>85</v>
      </c>
      <c r="D19" s="145" t="s">
        <v>78</v>
      </c>
      <c r="E19" s="22"/>
      <c r="F19" s="145" t="s">
        <v>78</v>
      </c>
      <c r="G19" s="22"/>
      <c r="H19" s="145" t="s">
        <v>78</v>
      </c>
      <c r="I19" s="22"/>
      <c r="J19" s="197" t="s">
        <v>78</v>
      </c>
      <c r="K19" s="195"/>
      <c r="L19" s="197" t="s">
        <v>78</v>
      </c>
      <c r="M19" s="195"/>
      <c r="N19" s="197" t="s">
        <v>78</v>
      </c>
      <c r="O19" s="195"/>
      <c r="P19" s="195">
        <f>'Consol PL'!I23</f>
        <v>15295.437599999997</v>
      </c>
      <c r="Q19" s="195">
        <f>SUM(D19:P19)</f>
        <v>15295.437599999997</v>
      </c>
      <c r="R19" s="16"/>
      <c r="S19" s="16"/>
      <c r="T19" s="16"/>
      <c r="U19" s="16"/>
      <c r="V19" s="16"/>
      <c r="W19" s="16"/>
      <c r="X19" s="16"/>
      <c r="Y19" s="16"/>
      <c r="Z19" s="16"/>
      <c r="AA19" s="16"/>
      <c r="AB19" s="16"/>
    </row>
    <row r="20" spans="1:28" ht="18" customHeight="1">
      <c r="A20" s="16" t="s">
        <v>23</v>
      </c>
      <c r="D20" s="145" t="s">
        <v>78</v>
      </c>
      <c r="E20" s="22"/>
      <c r="F20" s="145" t="s">
        <v>78</v>
      </c>
      <c r="G20" s="22"/>
      <c r="H20" s="145" t="s">
        <v>78</v>
      </c>
      <c r="I20" s="22"/>
      <c r="J20" s="197" t="s">
        <v>78</v>
      </c>
      <c r="K20" s="195"/>
      <c r="L20" s="197" t="s">
        <v>78</v>
      </c>
      <c r="M20" s="195"/>
      <c r="N20" s="197" t="s">
        <v>78</v>
      </c>
      <c r="O20" s="195"/>
      <c r="P20" s="195">
        <v>-7365</v>
      </c>
      <c r="Q20" s="195">
        <f>SUM(D20:P20)</f>
        <v>-7365</v>
      </c>
      <c r="R20" s="16"/>
      <c r="S20" s="16"/>
      <c r="T20" s="16"/>
      <c r="U20" s="16"/>
      <c r="V20" s="16"/>
      <c r="W20" s="16"/>
      <c r="X20" s="16"/>
      <c r="Y20" s="16"/>
      <c r="Z20" s="16"/>
      <c r="AA20" s="16"/>
      <c r="AB20" s="16"/>
    </row>
    <row r="21" spans="1:28" ht="17.25" customHeight="1">
      <c r="A21" s="16" t="s">
        <v>303</v>
      </c>
      <c r="D21" s="137">
        <v>59</v>
      </c>
      <c r="E21" s="130"/>
      <c r="F21" s="137">
        <v>163</v>
      </c>
      <c r="G21" s="22"/>
      <c r="H21" s="145" t="s">
        <v>78</v>
      </c>
      <c r="I21" s="22"/>
      <c r="J21" s="197" t="s">
        <v>78</v>
      </c>
      <c r="K21" s="195"/>
      <c r="L21" s="197" t="s">
        <v>78</v>
      </c>
      <c r="M21" s="195"/>
      <c r="N21" s="197" t="s">
        <v>78</v>
      </c>
      <c r="O21" s="22"/>
      <c r="P21" s="197" t="s">
        <v>78</v>
      </c>
      <c r="Q21" s="195">
        <f>SUM(D21:P21)</f>
        <v>222</v>
      </c>
      <c r="R21" s="16"/>
      <c r="S21" s="16"/>
      <c r="T21" s="16"/>
      <c r="U21" s="16"/>
      <c r="V21" s="16"/>
      <c r="W21" s="16"/>
      <c r="X21" s="16"/>
      <c r="Y21" s="16"/>
      <c r="Z21" s="16"/>
      <c r="AA21" s="16"/>
      <c r="AB21" s="16"/>
    </row>
    <row r="22" spans="4:28" ht="8.25" customHeight="1">
      <c r="D22" s="22"/>
      <c r="E22" s="22"/>
      <c r="F22" s="22"/>
      <c r="G22" s="22"/>
      <c r="H22" s="22"/>
      <c r="I22" s="22"/>
      <c r="J22" s="22"/>
      <c r="K22" s="22"/>
      <c r="L22" s="22"/>
      <c r="M22" s="22"/>
      <c r="N22" s="22"/>
      <c r="O22" s="22"/>
      <c r="P22" s="22"/>
      <c r="Q22" s="22"/>
      <c r="R22" s="16"/>
      <c r="S22" s="16"/>
      <c r="T22" s="16"/>
      <c r="U22" s="16"/>
      <c r="V22" s="16"/>
      <c r="W22" s="16"/>
      <c r="X22" s="16"/>
      <c r="Y22" s="16"/>
      <c r="Z22" s="16"/>
      <c r="AA22" s="16"/>
      <c r="AB22" s="16"/>
    </row>
    <row r="23" spans="1:28" ht="23.25" customHeight="1" thickBot="1">
      <c r="A23" s="16" t="s">
        <v>156</v>
      </c>
      <c r="D23" s="146">
        <f>SUM(D17:D22)+D11</f>
        <v>136435</v>
      </c>
      <c r="E23" s="146"/>
      <c r="F23" s="146">
        <f>SUM(F17:F22)+F11</f>
        <v>283897</v>
      </c>
      <c r="G23" s="146"/>
      <c r="H23" s="146">
        <f>SUM(H17:H22)+H11</f>
        <v>89435</v>
      </c>
      <c r="I23" s="146"/>
      <c r="J23" s="147" t="s">
        <v>78</v>
      </c>
      <c r="K23" s="146"/>
      <c r="L23" s="146">
        <f>SUM(L17:L22)+L11</f>
        <v>16497</v>
      </c>
      <c r="M23" s="146"/>
      <c r="N23" s="146">
        <f>SUM(N17:N22)+N11</f>
        <v>115613</v>
      </c>
      <c r="O23" s="146"/>
      <c r="P23" s="146">
        <f>SUM(P17:P22)+P11</f>
        <v>725838.4376</v>
      </c>
      <c r="Q23" s="146">
        <f>SUM(Q17:Q22)+Q11</f>
        <v>1367715.4376</v>
      </c>
      <c r="R23" s="16"/>
      <c r="S23" s="16"/>
      <c r="T23" s="16"/>
      <c r="U23" s="16"/>
      <c r="V23" s="16"/>
      <c r="W23" s="16"/>
      <c r="X23" s="16"/>
      <c r="Y23" s="16"/>
      <c r="Z23" s="16"/>
      <c r="AA23" s="16"/>
      <c r="AB23" s="16"/>
    </row>
    <row r="24" spans="4:28" ht="28.5" customHeight="1">
      <c r="D24" s="24"/>
      <c r="E24" s="24"/>
      <c r="F24" s="24"/>
      <c r="G24" s="24"/>
      <c r="H24" s="24"/>
      <c r="I24" s="24"/>
      <c r="J24" s="24"/>
      <c r="K24" s="24"/>
      <c r="L24" s="24"/>
      <c r="M24" s="24"/>
      <c r="N24" s="24"/>
      <c r="O24" s="24"/>
      <c r="P24" s="24"/>
      <c r="Q24" s="278"/>
      <c r="R24" s="16"/>
      <c r="S24" s="16"/>
      <c r="T24" s="16"/>
      <c r="U24" s="16"/>
      <c r="V24" s="16"/>
      <c r="W24" s="16"/>
      <c r="X24" s="16"/>
      <c r="Y24" s="16"/>
      <c r="Z24" s="16"/>
      <c r="AA24" s="16"/>
      <c r="AB24" s="16"/>
    </row>
    <row r="25" spans="1:28" ht="18.75">
      <c r="A25" s="16" t="s">
        <v>82</v>
      </c>
      <c r="D25" s="24"/>
      <c r="E25" s="24"/>
      <c r="F25" s="24"/>
      <c r="G25" s="24"/>
      <c r="H25" s="24"/>
      <c r="I25" s="24"/>
      <c r="J25" s="24"/>
      <c r="K25" s="24"/>
      <c r="L25" s="24"/>
      <c r="M25" s="24"/>
      <c r="N25" s="24"/>
      <c r="O25" s="24"/>
      <c r="P25" s="24"/>
      <c r="Q25" s="24"/>
      <c r="R25" s="16"/>
      <c r="S25" s="16"/>
      <c r="T25" s="16"/>
      <c r="U25" s="16"/>
      <c r="V25" s="16"/>
      <c r="W25" s="16"/>
      <c r="X25" s="16"/>
      <c r="Y25" s="16"/>
      <c r="Z25" s="16"/>
      <c r="AA25" s="16"/>
      <c r="AB25" s="16"/>
    </row>
    <row r="26" spans="1:28" ht="18.75">
      <c r="A26" s="25" t="s">
        <v>160</v>
      </c>
      <c r="B26" s="25"/>
      <c r="D26" s="24">
        <f>136376</f>
        <v>136376</v>
      </c>
      <c r="E26" s="24"/>
      <c r="F26" s="24">
        <v>283734</v>
      </c>
      <c r="G26" s="24"/>
      <c r="H26" s="24">
        <v>102591</v>
      </c>
      <c r="I26" s="24"/>
      <c r="J26" s="24">
        <v>19174</v>
      </c>
      <c r="K26" s="24"/>
      <c r="L26" s="24">
        <v>113100</v>
      </c>
      <c r="M26" s="24"/>
      <c r="N26" s="24">
        <v>115098</v>
      </c>
      <c r="O26" s="24"/>
      <c r="P26" s="24">
        <v>731166</v>
      </c>
      <c r="Q26" s="24">
        <f>SUM(D26:P26)</f>
        <v>1501239</v>
      </c>
      <c r="R26" s="16"/>
      <c r="S26" s="16"/>
      <c r="T26" s="16"/>
      <c r="U26" s="16"/>
      <c r="V26" s="16"/>
      <c r="W26" s="16"/>
      <c r="X26" s="16"/>
      <c r="Y26" s="16"/>
      <c r="Z26" s="16"/>
      <c r="AA26" s="16"/>
      <c r="AB26" s="16"/>
    </row>
    <row r="27" spans="1:28" ht="20.25" customHeight="1">
      <c r="A27" s="25" t="s">
        <v>321</v>
      </c>
      <c r="B27" s="25"/>
      <c r="D27" s="26" t="s">
        <v>78</v>
      </c>
      <c r="E27" s="27"/>
      <c r="F27" s="26" t="s">
        <v>78</v>
      </c>
      <c r="G27" s="27"/>
      <c r="H27" s="198" t="s">
        <v>78</v>
      </c>
      <c r="I27" s="199"/>
      <c r="J27" s="198" t="s">
        <v>78</v>
      </c>
      <c r="K27" s="199"/>
      <c r="L27" s="198" t="s">
        <v>78</v>
      </c>
      <c r="M27" s="199"/>
      <c r="N27" s="198" t="s">
        <v>78</v>
      </c>
      <c r="O27" s="14"/>
      <c r="P27" s="14">
        <v>-6409</v>
      </c>
      <c r="Q27" s="14">
        <f>P27</f>
        <v>-6409</v>
      </c>
      <c r="R27" s="16"/>
      <c r="S27" s="16"/>
      <c r="T27" s="16"/>
      <c r="U27" s="16"/>
      <c r="V27" s="16"/>
      <c r="W27" s="16"/>
      <c r="X27" s="16"/>
      <c r="Y27" s="16"/>
      <c r="Z27" s="16"/>
      <c r="AA27" s="16"/>
      <c r="AB27" s="16"/>
    </row>
    <row r="28" spans="1:28" ht="18.75">
      <c r="A28" s="25" t="s">
        <v>161</v>
      </c>
      <c r="B28" s="25"/>
      <c r="D28" s="31">
        <f>SUM(D26:D27)</f>
        <v>136376</v>
      </c>
      <c r="E28" s="31">
        <f>SUM(E23:E27)</f>
        <v>0</v>
      </c>
      <c r="F28" s="31">
        <f>SUM(F26:F27)</f>
        <v>283734</v>
      </c>
      <c r="G28" s="31">
        <f>SUM(G23:G27)</f>
        <v>0</v>
      </c>
      <c r="H28" s="200">
        <f>SUM(H26:H27)</f>
        <v>102591</v>
      </c>
      <c r="I28" s="200">
        <f>SUM(I23:I27)</f>
        <v>0</v>
      </c>
      <c r="J28" s="200">
        <f>SUM(J26:J27)</f>
        <v>19174</v>
      </c>
      <c r="K28" s="200">
        <f>SUM(K23:K27)</f>
        <v>0</v>
      </c>
      <c r="L28" s="200">
        <f>SUM(L26:L27)</f>
        <v>113100</v>
      </c>
      <c r="M28" s="200">
        <f>SUM(M23:M27)</f>
        <v>0</v>
      </c>
      <c r="N28" s="200">
        <f>SUM(N26:N27)</f>
        <v>115098</v>
      </c>
      <c r="O28" s="200"/>
      <c r="P28" s="200">
        <f>SUM(P26:P27)</f>
        <v>724757</v>
      </c>
      <c r="Q28" s="200">
        <f>SUM(Q26:Q27)</f>
        <v>1494830</v>
      </c>
      <c r="R28" s="16"/>
      <c r="S28" s="16"/>
      <c r="T28" s="16"/>
      <c r="U28" s="16"/>
      <c r="V28" s="16"/>
      <c r="W28" s="16"/>
      <c r="X28" s="16"/>
      <c r="Y28" s="16"/>
      <c r="Z28" s="16"/>
      <c r="AA28" s="16"/>
      <c r="AB28" s="16"/>
    </row>
    <row r="29" spans="4:28" ht="7.5" customHeight="1">
      <c r="D29" s="16"/>
      <c r="E29" s="16"/>
      <c r="F29" s="16"/>
      <c r="G29" s="16"/>
      <c r="H29" s="2"/>
      <c r="I29" s="2"/>
      <c r="J29" s="2"/>
      <c r="K29" s="2"/>
      <c r="L29" s="2"/>
      <c r="M29" s="2"/>
      <c r="N29" s="2"/>
      <c r="O29" s="2"/>
      <c r="P29" s="2"/>
      <c r="Q29" s="201"/>
      <c r="R29" s="16"/>
      <c r="S29" s="16"/>
      <c r="T29" s="16"/>
      <c r="U29" s="16"/>
      <c r="V29" s="16"/>
      <c r="W29" s="16"/>
      <c r="X29" s="16"/>
      <c r="Y29" s="16"/>
      <c r="Z29" s="16"/>
      <c r="AA29" s="16"/>
      <c r="AB29" s="16"/>
    </row>
    <row r="30" spans="1:28" ht="24" customHeight="1">
      <c r="A30" s="16" t="s">
        <v>79</v>
      </c>
      <c r="D30" s="30" t="s">
        <v>78</v>
      </c>
      <c r="E30" s="31"/>
      <c r="F30" s="32" t="s">
        <v>78</v>
      </c>
      <c r="G30" s="31"/>
      <c r="H30" s="32" t="s">
        <v>78</v>
      </c>
      <c r="I30" s="200"/>
      <c r="J30" s="202" t="s">
        <v>78</v>
      </c>
      <c r="K30" s="200"/>
      <c r="L30" s="202" t="s">
        <v>78</v>
      </c>
      <c r="M30" s="200"/>
      <c r="N30" s="200">
        <v>2837</v>
      </c>
      <c r="O30" s="200"/>
      <c r="P30" s="202" t="s">
        <v>78</v>
      </c>
      <c r="Q30" s="203">
        <f>SUM(D30:P30)</f>
        <v>2837</v>
      </c>
      <c r="R30" s="16"/>
      <c r="S30" s="16"/>
      <c r="T30" s="16"/>
      <c r="U30" s="16"/>
      <c r="V30" s="16"/>
      <c r="W30" s="16"/>
      <c r="X30" s="16"/>
      <c r="Y30" s="16"/>
      <c r="Z30" s="16"/>
      <c r="AA30" s="16"/>
      <c r="AB30" s="16"/>
    </row>
    <row r="31" spans="1:28" ht="23.25" customHeight="1">
      <c r="A31" s="583" t="s">
        <v>81</v>
      </c>
      <c r="B31" s="584"/>
      <c r="D31" s="34" t="s">
        <v>78</v>
      </c>
      <c r="E31" s="35"/>
      <c r="F31" s="26" t="s">
        <v>78</v>
      </c>
      <c r="G31" s="35"/>
      <c r="H31" s="198">
        <v>-460</v>
      </c>
      <c r="I31" s="201"/>
      <c r="J31" s="198" t="s">
        <v>78</v>
      </c>
      <c r="K31" s="201"/>
      <c r="L31" s="198" t="s">
        <v>78</v>
      </c>
      <c r="M31" s="201"/>
      <c r="N31" s="198" t="s">
        <v>78</v>
      </c>
      <c r="O31" s="201"/>
      <c r="P31" s="198">
        <f>-H31</f>
        <v>460</v>
      </c>
      <c r="Q31" s="204" t="s">
        <v>78</v>
      </c>
      <c r="R31" s="16"/>
      <c r="S31" s="16"/>
      <c r="T31" s="16"/>
      <c r="U31" s="16"/>
      <c r="V31" s="16"/>
      <c r="W31" s="16"/>
      <c r="X31" s="16"/>
      <c r="Y31" s="16"/>
      <c r="Z31" s="16"/>
      <c r="AA31" s="16"/>
      <c r="AB31" s="16"/>
    </row>
    <row r="32" spans="1:28" ht="18.75">
      <c r="A32" s="16" t="s">
        <v>238</v>
      </c>
      <c r="D32" s="36" t="s">
        <v>78</v>
      </c>
      <c r="E32" s="28"/>
      <c r="F32" s="36" t="s">
        <v>78</v>
      </c>
      <c r="G32" s="37"/>
      <c r="H32" s="206">
        <f>SUM(H30:H31)</f>
        <v>-460</v>
      </c>
      <c r="I32" s="2"/>
      <c r="J32" s="202" t="s">
        <v>78</v>
      </c>
      <c r="K32" s="2"/>
      <c r="L32" s="202" t="s">
        <v>78</v>
      </c>
      <c r="M32" s="2"/>
      <c r="N32" s="206">
        <f>SUM(N30:N31)</f>
        <v>2837</v>
      </c>
      <c r="O32" s="2"/>
      <c r="P32" s="206">
        <f>SUM(P30:P31)</f>
        <v>460</v>
      </c>
      <c r="Q32" s="206">
        <f>SUM(Q30:Q31)</f>
        <v>2837</v>
      </c>
      <c r="R32" s="16"/>
      <c r="S32" s="16"/>
      <c r="T32" s="16"/>
      <c r="U32" s="16"/>
      <c r="V32" s="16"/>
      <c r="W32" s="16"/>
      <c r="X32" s="16"/>
      <c r="Y32" s="16"/>
      <c r="Z32" s="16"/>
      <c r="AA32" s="16"/>
      <c r="AB32" s="16"/>
    </row>
    <row r="33" spans="1:28" ht="18.75">
      <c r="A33" s="16" t="s">
        <v>239</v>
      </c>
      <c r="D33" s="37"/>
      <c r="E33" s="16"/>
      <c r="F33" s="37"/>
      <c r="G33" s="37"/>
      <c r="H33" s="2"/>
      <c r="I33" s="2"/>
      <c r="J33" s="2"/>
      <c r="K33" s="2"/>
      <c r="L33" s="2"/>
      <c r="M33" s="2"/>
      <c r="N33" s="2"/>
      <c r="O33" s="2"/>
      <c r="P33" s="2"/>
      <c r="Q33" s="2"/>
      <c r="R33" s="16"/>
      <c r="S33" s="16"/>
      <c r="T33" s="16"/>
      <c r="U33" s="16"/>
      <c r="V33" s="16"/>
      <c r="W33" s="16"/>
      <c r="X33" s="16"/>
      <c r="Y33" s="16"/>
      <c r="Z33" s="16"/>
      <c r="AA33" s="16"/>
      <c r="AB33" s="16"/>
    </row>
    <row r="34" spans="1:28" ht="17.25" customHeight="1">
      <c r="A34" s="16" t="s">
        <v>87</v>
      </c>
      <c r="D34" s="38" t="s">
        <v>78</v>
      </c>
      <c r="E34" s="16"/>
      <c r="F34" s="38" t="s">
        <v>78</v>
      </c>
      <c r="G34" s="16"/>
      <c r="H34" s="205" t="s">
        <v>78</v>
      </c>
      <c r="I34" s="2"/>
      <c r="J34" s="205" t="s">
        <v>78</v>
      </c>
      <c r="K34" s="2"/>
      <c r="L34" s="205" t="s">
        <v>78</v>
      </c>
      <c r="M34" s="2"/>
      <c r="N34" s="205" t="s">
        <v>78</v>
      </c>
      <c r="O34" s="2"/>
      <c r="P34" s="2">
        <f>'Consol PL'!K23</f>
        <v>-86072</v>
      </c>
      <c r="Q34" s="2">
        <f>SUM(D34:P34)</f>
        <v>-86072</v>
      </c>
      <c r="R34" s="16"/>
      <c r="S34" s="16"/>
      <c r="T34" s="16"/>
      <c r="U34" s="16"/>
      <c r="V34" s="16"/>
      <c r="W34" s="16"/>
      <c r="X34" s="16"/>
      <c r="Y34" s="16"/>
      <c r="Z34" s="16"/>
      <c r="AA34" s="16"/>
      <c r="AB34" s="16"/>
    </row>
    <row r="35" spans="1:28" ht="19.5" customHeight="1" hidden="1">
      <c r="A35" s="16" t="s">
        <v>80</v>
      </c>
      <c r="D35" s="38" t="s">
        <v>78</v>
      </c>
      <c r="E35" s="16"/>
      <c r="F35" s="38" t="s">
        <v>78</v>
      </c>
      <c r="G35" s="16"/>
      <c r="H35" s="205" t="s">
        <v>78</v>
      </c>
      <c r="I35" s="2"/>
      <c r="J35" s="205" t="s">
        <v>78</v>
      </c>
      <c r="K35" s="2"/>
      <c r="L35" s="205" t="s">
        <v>78</v>
      </c>
      <c r="M35" s="2"/>
      <c r="N35" s="205" t="s">
        <v>78</v>
      </c>
      <c r="O35" s="2"/>
      <c r="P35" s="205" t="s">
        <v>78</v>
      </c>
      <c r="Q35" s="205" t="s">
        <v>78</v>
      </c>
      <c r="R35" s="16"/>
      <c r="S35" s="16"/>
      <c r="T35" s="16"/>
      <c r="U35" s="16"/>
      <c r="V35" s="16"/>
      <c r="W35" s="16"/>
      <c r="X35" s="16"/>
      <c r="Y35" s="16"/>
      <c r="Z35" s="16"/>
      <c r="AA35" s="16"/>
      <c r="AB35" s="16"/>
    </row>
    <row r="36" spans="1:28" ht="19.5" customHeight="1" hidden="1">
      <c r="A36" s="16" t="s">
        <v>81</v>
      </c>
      <c r="D36" s="38" t="s">
        <v>78</v>
      </c>
      <c r="E36" s="16"/>
      <c r="F36" s="38" t="s">
        <v>78</v>
      </c>
      <c r="G36" s="16"/>
      <c r="H36" s="205" t="s">
        <v>78</v>
      </c>
      <c r="I36" s="2"/>
      <c r="J36" s="205" t="s">
        <v>78</v>
      </c>
      <c r="K36" s="2"/>
      <c r="L36" s="205" t="s">
        <v>78</v>
      </c>
      <c r="M36" s="2"/>
      <c r="N36" s="205" t="s">
        <v>78</v>
      </c>
      <c r="O36" s="2"/>
      <c r="P36" s="205" t="s">
        <v>78</v>
      </c>
      <c r="Q36" s="205" t="s">
        <v>78</v>
      </c>
      <c r="R36" s="16"/>
      <c r="S36" s="16"/>
      <c r="T36" s="16"/>
      <c r="U36" s="16"/>
      <c r="V36" s="16"/>
      <c r="W36" s="16"/>
      <c r="X36" s="16"/>
      <c r="Y36" s="16"/>
      <c r="Z36" s="16"/>
      <c r="AA36" s="16"/>
      <c r="AB36" s="16"/>
    </row>
    <row r="37" spans="4:28" ht="5.25" customHeight="1">
      <c r="D37" s="38" t="s">
        <v>78</v>
      </c>
      <c r="E37" s="16"/>
      <c r="F37" s="38" t="s">
        <v>78</v>
      </c>
      <c r="G37" s="16"/>
      <c r="H37" s="205" t="s">
        <v>78</v>
      </c>
      <c r="I37" s="2"/>
      <c r="J37" s="205" t="s">
        <v>78</v>
      </c>
      <c r="K37" s="2"/>
      <c r="L37" s="205" t="s">
        <v>78</v>
      </c>
      <c r="M37" s="2"/>
      <c r="N37" s="205" t="s">
        <v>78</v>
      </c>
      <c r="O37" s="2"/>
      <c r="P37" s="205" t="s">
        <v>78</v>
      </c>
      <c r="Q37" s="205" t="s">
        <v>78</v>
      </c>
      <c r="R37" s="16"/>
      <c r="S37" s="16"/>
      <c r="T37" s="38"/>
      <c r="U37" s="16"/>
      <c r="V37" s="16"/>
      <c r="W37" s="16"/>
      <c r="X37" s="16"/>
      <c r="Y37" s="16"/>
      <c r="Z37" s="16"/>
      <c r="AA37" s="16"/>
      <c r="AB37" s="16"/>
    </row>
    <row r="38" spans="4:28" ht="6.75" customHeight="1">
      <c r="D38" s="145"/>
      <c r="E38" s="22"/>
      <c r="F38" s="145"/>
      <c r="G38" s="22"/>
      <c r="H38" s="197"/>
      <c r="I38" s="195"/>
      <c r="J38" s="197"/>
      <c r="K38" s="195"/>
      <c r="L38" s="197"/>
      <c r="M38" s="195"/>
      <c r="N38" s="197"/>
      <c r="O38" s="195"/>
      <c r="P38" s="2"/>
      <c r="Q38" s="2"/>
      <c r="R38" s="16"/>
      <c r="S38" s="16"/>
      <c r="T38" s="16"/>
      <c r="U38" s="16"/>
      <c r="V38" s="16"/>
      <c r="W38" s="16"/>
      <c r="X38" s="16"/>
      <c r="Y38" s="16"/>
      <c r="Z38" s="16"/>
      <c r="AA38" s="16"/>
      <c r="AB38" s="16"/>
    </row>
    <row r="39" spans="1:28" ht="24.75" customHeight="1" thickBot="1">
      <c r="A39" s="16" t="s">
        <v>86</v>
      </c>
      <c r="D39" s="39">
        <f>SUM(D32:D38)+D28</f>
        <v>136376</v>
      </c>
      <c r="E39" s="39"/>
      <c r="F39" s="39">
        <f>SUM(F32:F38)+F28</f>
        <v>283734</v>
      </c>
      <c r="G39" s="39"/>
      <c r="H39" s="39">
        <f>SUM(H32:H38)+H28</f>
        <v>102131</v>
      </c>
      <c r="I39" s="39"/>
      <c r="J39" s="39">
        <f>SUM(J32:J38)+J28</f>
        <v>19174</v>
      </c>
      <c r="K39" s="39"/>
      <c r="L39" s="39">
        <f>SUM(L32:L38)+L28</f>
        <v>113100</v>
      </c>
      <c r="M39" s="39"/>
      <c r="N39" s="39">
        <f>SUM(N32:N38)+N28</f>
        <v>117935</v>
      </c>
      <c r="O39" s="39"/>
      <c r="P39" s="39">
        <f>SUM(P32:P38)+P28</f>
        <v>639145</v>
      </c>
      <c r="Q39" s="39">
        <f>SUM(Q32:Q38)+Q28</f>
        <v>1411595</v>
      </c>
      <c r="R39" s="16"/>
      <c r="S39" s="16"/>
      <c r="T39" s="16"/>
      <c r="U39" s="16"/>
      <c r="V39" s="16"/>
      <c r="W39" s="16"/>
      <c r="X39" s="16"/>
      <c r="Y39" s="16"/>
      <c r="Z39" s="16"/>
      <c r="AA39" s="16"/>
      <c r="AB39" s="16"/>
    </row>
    <row r="40" spans="4:28" ht="36" customHeight="1">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ht="25.5">
      <c r="A41" s="563" t="s">
        <v>322</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ht="18.75">
      <c r="A42" s="16" t="s">
        <v>325</v>
      </c>
      <c r="B42" s="16" t="s">
        <v>324</v>
      </c>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ht="33" customHeight="1">
      <c r="A43" s="564" t="s">
        <v>323</v>
      </c>
      <c r="B43" s="581" t="s">
        <v>7</v>
      </c>
      <c r="C43" s="582"/>
      <c r="D43" s="582"/>
      <c r="E43" s="582"/>
      <c r="F43" s="582"/>
      <c r="G43" s="582"/>
      <c r="H43" s="582"/>
      <c r="I43" s="582"/>
      <c r="J43" s="582"/>
      <c r="K43" s="582"/>
      <c r="L43" s="582"/>
      <c r="M43" s="582"/>
      <c r="N43" s="582"/>
      <c r="O43" s="582"/>
      <c r="P43" s="582"/>
      <c r="Q43" s="582"/>
      <c r="R43" s="16"/>
      <c r="S43" s="16"/>
      <c r="T43" s="16"/>
      <c r="U43" s="16"/>
      <c r="V43" s="16"/>
      <c r="W43" s="16"/>
      <c r="X43" s="16"/>
      <c r="Y43" s="16"/>
      <c r="Z43" s="16"/>
      <c r="AA43" s="16"/>
      <c r="AB43" s="16"/>
    </row>
    <row r="44" spans="1:28" ht="75" customHeight="1">
      <c r="A44" s="579" t="s">
        <v>6</v>
      </c>
      <c r="B44" s="579"/>
      <c r="C44" s="580"/>
      <c r="D44" s="580"/>
      <c r="E44" s="580"/>
      <c r="F44" s="580"/>
      <c r="G44" s="580"/>
      <c r="H44" s="580"/>
      <c r="I44" s="580"/>
      <c r="J44" s="580"/>
      <c r="K44" s="580"/>
      <c r="L44" s="580"/>
      <c r="M44" s="580"/>
      <c r="N44" s="580"/>
      <c r="O44" s="580"/>
      <c r="P44" s="580"/>
      <c r="Q44" s="580"/>
      <c r="R44" s="16"/>
      <c r="S44" s="16"/>
      <c r="T44" s="16"/>
      <c r="U44" s="16"/>
      <c r="V44" s="16"/>
      <c r="W44" s="16"/>
      <c r="X44" s="16"/>
      <c r="Y44" s="16"/>
      <c r="Z44" s="16"/>
      <c r="AA44" s="16"/>
      <c r="AB44" s="16"/>
    </row>
    <row r="45" spans="4:28" ht="18.75">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4:28" ht="18.75">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sheetData>
  <mergeCells count="3">
    <mergeCell ref="A44:Q44"/>
    <mergeCell ref="B43:Q43"/>
    <mergeCell ref="A31:B31"/>
  </mergeCells>
  <printOptions/>
  <pageMargins left="0.7" right="0.4" top="1"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Q424"/>
  <sheetViews>
    <sheetView zoomScale="60" zoomScaleNormal="60" workbookViewId="0" topLeftCell="A28">
      <selection activeCell="B41" sqref="B41"/>
    </sheetView>
  </sheetViews>
  <sheetFormatPr defaultColWidth="8.77734375" defaultRowHeight="15"/>
  <cols>
    <col min="1" max="1" width="1.77734375" style="280" customWidth="1"/>
    <col min="2" max="2" width="73.77734375" style="280" customWidth="1"/>
    <col min="3" max="3" width="2.77734375" style="280" customWidth="1"/>
    <col min="4" max="4" width="17.88671875" style="306" customWidth="1"/>
    <col min="5" max="5" width="1.66796875" style="306" customWidth="1"/>
    <col min="6" max="6" width="18.21484375" style="360" customWidth="1"/>
    <col min="7" max="7" width="1.1171875" style="306" customWidth="1"/>
    <col min="8" max="8" width="5.6640625" style="280" customWidth="1"/>
    <col min="9" max="9" width="12.10546875" style="280" customWidth="1"/>
    <col min="10" max="16384" width="5.6640625" style="280" customWidth="1"/>
  </cols>
  <sheetData>
    <row r="1" spans="1:7" ht="34.5" customHeight="1">
      <c r="A1" s="279"/>
      <c r="B1" s="589" t="s">
        <v>83</v>
      </c>
      <c r="C1" s="589"/>
      <c r="D1" s="589"/>
      <c r="E1" s="589"/>
      <c r="F1" s="589"/>
      <c r="G1" s="279"/>
    </row>
    <row r="2" spans="1:7" ht="45.75" customHeight="1">
      <c r="A2" s="279"/>
      <c r="B2" s="590" t="s">
        <v>310</v>
      </c>
      <c r="C2" s="590"/>
      <c r="D2" s="590"/>
      <c r="E2" s="590"/>
      <c r="F2" s="590"/>
      <c r="G2" s="279"/>
    </row>
    <row r="3" spans="1:7" ht="52.5" customHeight="1">
      <c r="A3" s="566"/>
      <c r="B3" s="566"/>
      <c r="C3" s="566"/>
      <c r="D3" s="566"/>
      <c r="E3" s="566"/>
      <c r="F3" s="566"/>
      <c r="G3" s="566"/>
    </row>
    <row r="4" spans="2:8" ht="25.5">
      <c r="B4" s="281"/>
      <c r="C4" s="281"/>
      <c r="D4" s="587"/>
      <c r="E4" s="587"/>
      <c r="F4" s="587"/>
      <c r="G4" s="282"/>
      <c r="H4" s="282"/>
    </row>
    <row r="5" spans="1:8" ht="24" thickBot="1">
      <c r="A5" s="283"/>
      <c r="B5" s="284" t="s">
        <v>261</v>
      </c>
      <c r="C5" s="285"/>
      <c r="D5" s="588"/>
      <c r="E5" s="588"/>
      <c r="F5" s="588"/>
      <c r="G5" s="286"/>
      <c r="H5" s="287"/>
    </row>
    <row r="6" spans="1:7" ht="36" customHeight="1">
      <c r="A6" s="283"/>
      <c r="B6" s="281"/>
      <c r="C6" s="281"/>
      <c r="D6" s="288" t="s">
        <v>154</v>
      </c>
      <c r="E6" s="289"/>
      <c r="F6" s="290" t="s">
        <v>155</v>
      </c>
      <c r="G6" s="291"/>
    </row>
    <row r="7" spans="1:7" ht="9.75" customHeight="1">
      <c r="A7" s="283"/>
      <c r="B7" s="281"/>
      <c r="C7" s="281"/>
      <c r="D7" s="292"/>
      <c r="E7" s="292"/>
      <c r="F7" s="293"/>
      <c r="G7" s="291"/>
    </row>
    <row r="8" spans="1:7" ht="23.25">
      <c r="A8" s="283"/>
      <c r="B8" s="281"/>
      <c r="C8" s="281"/>
      <c r="D8" s="294" t="s">
        <v>153</v>
      </c>
      <c r="E8" s="295"/>
      <c r="F8" s="296" t="s">
        <v>153</v>
      </c>
      <c r="G8" s="297"/>
    </row>
    <row r="9" spans="1:7" ht="23.25">
      <c r="A9" s="283"/>
      <c r="B9" s="281"/>
      <c r="C9" s="281"/>
      <c r="D9" s="298"/>
      <c r="E9" s="299"/>
      <c r="F9" s="293"/>
      <c r="G9" s="300"/>
    </row>
    <row r="10" spans="2:6" ht="23.25">
      <c r="B10" s="301" t="s">
        <v>252</v>
      </c>
      <c r="C10" s="302"/>
      <c r="D10" s="303"/>
      <c r="E10" s="304"/>
      <c r="F10" s="305"/>
    </row>
    <row r="11" spans="2:14" ht="26.25" customHeight="1">
      <c r="B11" s="307" t="s">
        <v>91</v>
      </c>
      <c r="C11" s="302"/>
      <c r="D11" s="308">
        <v>970263</v>
      </c>
      <c r="E11" s="304"/>
      <c r="F11" s="309" t="s">
        <v>27</v>
      </c>
      <c r="G11" s="310"/>
      <c r="H11" s="311"/>
      <c r="I11" s="311"/>
      <c r="J11" s="311"/>
      <c r="K11" s="311"/>
      <c r="L11" s="311"/>
      <c r="M11" s="311"/>
      <c r="N11" s="311"/>
    </row>
    <row r="12" spans="2:14" s="312" customFormat="1" ht="27.75" customHeight="1">
      <c r="B12" s="313" t="s">
        <v>92</v>
      </c>
      <c r="C12" s="314"/>
      <c r="D12" s="315">
        <f>-770542+5136+5000</f>
        <v>-760406</v>
      </c>
      <c r="E12" s="316"/>
      <c r="F12" s="317" t="s">
        <v>27</v>
      </c>
      <c r="G12" s="318"/>
      <c r="H12" s="319"/>
      <c r="I12" s="319"/>
      <c r="J12" s="319"/>
      <c r="K12" s="319"/>
      <c r="L12" s="319"/>
      <c r="M12" s="319"/>
      <c r="N12" s="319"/>
    </row>
    <row r="13" spans="2:14" ht="27.75" customHeight="1">
      <c r="B13" s="307"/>
      <c r="C13" s="302"/>
      <c r="D13" s="308">
        <f>SUM(D11:D12)</f>
        <v>209857</v>
      </c>
      <c r="E13" s="303"/>
      <c r="F13" s="309" t="s">
        <v>27</v>
      </c>
      <c r="G13" s="320"/>
      <c r="H13" s="311"/>
      <c r="I13" s="311"/>
      <c r="J13" s="311"/>
      <c r="K13" s="311"/>
      <c r="L13" s="311"/>
      <c r="M13" s="311"/>
      <c r="N13" s="311"/>
    </row>
    <row r="14" spans="2:14" ht="27" customHeight="1">
      <c r="B14" s="307" t="s">
        <v>1</v>
      </c>
      <c r="C14" s="302"/>
      <c r="D14" s="308">
        <v>-47459</v>
      </c>
      <c r="E14" s="304"/>
      <c r="F14" s="317" t="s">
        <v>27</v>
      </c>
      <c r="G14" s="321"/>
      <c r="H14" s="311"/>
      <c r="I14" s="311"/>
      <c r="J14" s="311"/>
      <c r="K14" s="311"/>
      <c r="L14" s="311"/>
      <c r="M14" s="311"/>
      <c r="N14" s="311"/>
    </row>
    <row r="15" spans="2:7" s="312" customFormat="1" ht="39" customHeight="1">
      <c r="B15" s="322" t="s">
        <v>93</v>
      </c>
      <c r="C15" s="323"/>
      <c r="D15" s="324">
        <f>SUM(D13:D14)</f>
        <v>162398</v>
      </c>
      <c r="E15" s="325"/>
      <c r="F15" s="326" t="s">
        <v>27</v>
      </c>
      <c r="G15" s="327"/>
    </row>
    <row r="16" spans="2:7" ht="18" customHeight="1">
      <c r="B16" s="281"/>
      <c r="C16" s="328"/>
      <c r="D16" s="329"/>
      <c r="E16" s="304"/>
      <c r="F16" s="330"/>
      <c r="G16" s="311"/>
    </row>
    <row r="17" spans="2:7" ht="27" customHeight="1">
      <c r="B17" s="331" t="s">
        <v>94</v>
      </c>
      <c r="C17" s="328"/>
      <c r="D17" s="308"/>
      <c r="E17" s="304"/>
      <c r="F17" s="309"/>
      <c r="G17" s="310"/>
    </row>
    <row r="18" spans="2:7" s="312" customFormat="1" ht="27.75" customHeight="1">
      <c r="B18" s="335" t="s">
        <v>19</v>
      </c>
      <c r="C18" s="336"/>
      <c r="D18" s="337">
        <v>-43709</v>
      </c>
      <c r="E18" s="334"/>
      <c r="F18" s="342" t="s">
        <v>27</v>
      </c>
      <c r="G18" s="319"/>
    </row>
    <row r="19" spans="2:7" s="312" customFormat="1" ht="27.75" customHeight="1">
      <c r="B19" s="332" t="s">
        <v>141</v>
      </c>
      <c r="C19" s="314"/>
      <c r="D19" s="333">
        <v>8992</v>
      </c>
      <c r="E19" s="334"/>
      <c r="F19" s="482" t="s">
        <v>27</v>
      </c>
      <c r="G19" s="483"/>
    </row>
    <row r="20" spans="2:7" s="312" customFormat="1" ht="30.75" customHeight="1">
      <c r="B20" s="335"/>
      <c r="C20" s="336"/>
      <c r="D20" s="338">
        <f>SUM(D18:D19)</f>
        <v>-34717</v>
      </c>
      <c r="E20" s="339"/>
      <c r="F20" s="326" t="s">
        <v>27</v>
      </c>
      <c r="G20" s="327"/>
    </row>
    <row r="21" spans="1:6" ht="18" customHeight="1">
      <c r="A21" s="340"/>
      <c r="B21" s="341"/>
      <c r="C21" s="328"/>
      <c r="D21" s="308"/>
      <c r="E21" s="304"/>
      <c r="F21" s="309"/>
    </row>
    <row r="22" spans="2:6" ht="23.25" customHeight="1">
      <c r="B22" s="331" t="s">
        <v>95</v>
      </c>
      <c r="C22" s="328"/>
      <c r="D22" s="308"/>
      <c r="E22" s="304"/>
      <c r="F22" s="309"/>
    </row>
    <row r="23" spans="2:6" ht="29.25" customHeight="1">
      <c r="B23" s="281" t="s">
        <v>96</v>
      </c>
      <c r="C23" s="328"/>
      <c r="D23" s="308">
        <v>-7143</v>
      </c>
      <c r="E23" s="304"/>
      <c r="F23" s="309" t="s">
        <v>27</v>
      </c>
    </row>
    <row r="24" spans="2:6" ht="29.25" customHeight="1">
      <c r="B24" s="281" t="s">
        <v>140</v>
      </c>
      <c r="C24" s="328"/>
      <c r="D24" s="308">
        <v>10178</v>
      </c>
      <c r="E24" s="304"/>
      <c r="F24" s="309" t="s">
        <v>27</v>
      </c>
    </row>
    <row r="25" spans="2:6" ht="33" customHeight="1">
      <c r="B25" s="281" t="s">
        <v>97</v>
      </c>
      <c r="C25" s="328"/>
      <c r="D25" s="308">
        <v>-70135</v>
      </c>
      <c r="E25" s="304"/>
      <c r="F25" s="342" t="s">
        <v>27</v>
      </c>
    </row>
    <row r="26" spans="2:6" ht="33" customHeight="1">
      <c r="B26" s="281" t="s">
        <v>141</v>
      </c>
      <c r="C26" s="328"/>
      <c r="D26" s="308">
        <v>-9245</v>
      </c>
      <c r="E26" s="304"/>
      <c r="F26" s="342" t="s">
        <v>27</v>
      </c>
    </row>
    <row r="27" spans="2:7" s="312" customFormat="1" ht="29.25" customHeight="1">
      <c r="B27" s="343"/>
      <c r="C27" s="336"/>
      <c r="D27" s="338">
        <f>SUM(D23:D26)</f>
        <v>-76345</v>
      </c>
      <c r="E27" s="325"/>
      <c r="F27" s="326" t="s">
        <v>27</v>
      </c>
      <c r="G27" s="344"/>
    </row>
    <row r="28" spans="2:6" ht="18" customHeight="1">
      <c r="B28" s="281"/>
      <c r="C28" s="328"/>
      <c r="D28" s="186"/>
      <c r="E28" s="187"/>
      <c r="F28" s="150"/>
    </row>
    <row r="29" spans="2:6" ht="27" customHeight="1">
      <c r="B29" s="345" t="s">
        <v>8</v>
      </c>
      <c r="C29" s="328"/>
      <c r="D29" s="308">
        <f>D27+D20+D15</f>
        <v>51336</v>
      </c>
      <c r="E29" s="304"/>
      <c r="F29" s="309" t="s">
        <v>27</v>
      </c>
    </row>
    <row r="30" spans="2:6" ht="27.75" customHeight="1">
      <c r="B30" s="345" t="s">
        <v>98</v>
      </c>
      <c r="C30" s="328"/>
      <c r="D30" s="308">
        <v>937</v>
      </c>
      <c r="E30" s="304"/>
      <c r="F30" s="309" t="s">
        <v>27</v>
      </c>
    </row>
    <row r="31" spans="2:7" ht="27.75" customHeight="1">
      <c r="B31" s="346" t="s">
        <v>99</v>
      </c>
      <c r="C31" s="328"/>
      <c r="D31" s="347">
        <v>-39323</v>
      </c>
      <c r="E31" s="348"/>
      <c r="F31" s="317" t="s">
        <v>27</v>
      </c>
      <c r="G31" s="349"/>
    </row>
    <row r="32" spans="2:7" s="312" customFormat="1" ht="31.5" customHeight="1" thickBot="1">
      <c r="B32" s="350" t="s">
        <v>100</v>
      </c>
      <c r="C32" s="351"/>
      <c r="D32" s="352">
        <f>SUM(D29:D31)</f>
        <v>12950</v>
      </c>
      <c r="E32" s="353"/>
      <c r="F32" s="354" t="s">
        <v>27</v>
      </c>
      <c r="G32" s="355"/>
    </row>
    <row r="33" spans="2:7" s="312" customFormat="1" ht="31.5" customHeight="1">
      <c r="B33" s="350"/>
      <c r="C33" s="351"/>
      <c r="D33" s="496"/>
      <c r="E33" s="497"/>
      <c r="F33" s="342"/>
      <c r="G33" s="318"/>
    </row>
    <row r="34" spans="2:7" s="312" customFormat="1" ht="31.5" customHeight="1">
      <c r="B34" s="350" t="s">
        <v>312</v>
      </c>
      <c r="C34" s="351"/>
      <c r="D34" s="496"/>
      <c r="E34" s="497"/>
      <c r="F34" s="342"/>
      <c r="G34" s="318"/>
    </row>
    <row r="35" spans="2:7" s="312" customFormat="1" ht="31.5" customHeight="1">
      <c r="B35" s="498" t="s">
        <v>313</v>
      </c>
      <c r="C35" s="351"/>
      <c r="D35" s="496">
        <v>70198</v>
      </c>
      <c r="E35" s="497"/>
      <c r="F35" s="309" t="s">
        <v>27</v>
      </c>
      <c r="G35" s="318"/>
    </row>
    <row r="36" spans="2:7" s="312" customFormat="1" ht="31.5" customHeight="1">
      <c r="B36" s="498" t="s">
        <v>314</v>
      </c>
      <c r="C36" s="351"/>
      <c r="D36" s="496">
        <v>-57248</v>
      </c>
      <c r="E36" s="497"/>
      <c r="F36" s="317" t="s">
        <v>27</v>
      </c>
      <c r="G36" s="318"/>
    </row>
    <row r="37" spans="2:7" s="312" customFormat="1" ht="31.5" customHeight="1" thickBot="1">
      <c r="B37" s="350" t="s">
        <v>100</v>
      </c>
      <c r="C37" s="351"/>
      <c r="D37" s="352">
        <v>12950</v>
      </c>
      <c r="E37" s="353"/>
      <c r="F37" s="354" t="s">
        <v>27</v>
      </c>
      <c r="G37" s="355"/>
    </row>
    <row r="38" spans="2:6" ht="51.75" customHeight="1">
      <c r="B38" s="281"/>
      <c r="C38" s="328"/>
      <c r="D38" s="148"/>
      <c r="E38" s="356"/>
      <c r="F38" s="151"/>
    </row>
    <row r="39" spans="2:17" ht="42.75" customHeight="1">
      <c r="B39" s="585" t="s">
        <v>9</v>
      </c>
      <c r="C39" s="586"/>
      <c r="D39" s="586"/>
      <c r="E39" s="586"/>
      <c r="F39" s="586"/>
      <c r="G39" s="586"/>
      <c r="H39" s="357"/>
      <c r="I39" s="357"/>
      <c r="J39" s="357"/>
      <c r="K39" s="357"/>
      <c r="L39" s="357"/>
      <c r="M39" s="357"/>
      <c r="N39" s="357"/>
      <c r="O39" s="357"/>
      <c r="P39" s="357"/>
      <c r="Q39" s="357"/>
    </row>
    <row r="40" spans="2:6" ht="18" customHeight="1">
      <c r="B40" s="281"/>
      <c r="C40" s="328"/>
      <c r="D40" s="356"/>
      <c r="E40" s="356"/>
      <c r="F40" s="358"/>
    </row>
    <row r="41" spans="2:6" ht="18" customHeight="1">
      <c r="B41" s="281"/>
      <c r="C41" s="328"/>
      <c r="D41" s="356"/>
      <c r="E41" s="356"/>
      <c r="F41" s="358"/>
    </row>
    <row r="42" spans="2:6" ht="18" customHeight="1">
      <c r="B42" s="281"/>
      <c r="C42" s="328"/>
      <c r="D42" s="356"/>
      <c r="E42" s="356"/>
      <c r="F42" s="358"/>
    </row>
    <row r="43" spans="2:6" ht="23.25">
      <c r="B43" s="281"/>
      <c r="C43" s="328"/>
      <c r="D43" s="356"/>
      <c r="E43" s="356"/>
      <c r="F43" s="358"/>
    </row>
    <row r="44" spans="2:6" ht="23.25">
      <c r="B44" s="281"/>
      <c r="C44" s="328"/>
      <c r="D44" s="356"/>
      <c r="E44" s="356"/>
      <c r="F44" s="358"/>
    </row>
    <row r="45" spans="2:6" ht="23.25">
      <c r="B45" s="281"/>
      <c r="C45" s="328"/>
      <c r="D45" s="356"/>
      <c r="E45" s="356"/>
      <c r="F45" s="358"/>
    </row>
    <row r="46" spans="2:6" ht="23.25">
      <c r="B46" s="281"/>
      <c r="C46" s="328"/>
      <c r="D46" s="356"/>
      <c r="E46" s="356"/>
      <c r="F46" s="358"/>
    </row>
    <row r="47" spans="2:6" ht="23.25">
      <c r="B47" s="281"/>
      <c r="C47" s="328"/>
      <c r="D47" s="356"/>
      <c r="E47" s="356"/>
      <c r="F47" s="358"/>
    </row>
    <row r="48" spans="2:6" ht="23.25">
      <c r="B48" s="281"/>
      <c r="C48" s="328"/>
      <c r="D48" s="356"/>
      <c r="E48" s="356"/>
      <c r="F48" s="358"/>
    </row>
    <row r="49" spans="2:6" ht="23.25">
      <c r="B49" s="281"/>
      <c r="C49" s="328"/>
      <c r="D49" s="356"/>
      <c r="E49" s="356"/>
      <c r="F49" s="358"/>
    </row>
    <row r="50" spans="2:6" ht="23.25">
      <c r="B50" s="281"/>
      <c r="C50" s="328"/>
      <c r="D50" s="356"/>
      <c r="E50" s="356"/>
      <c r="F50" s="358"/>
    </row>
    <row r="51" spans="2:6" ht="23.25">
      <c r="B51" s="281"/>
      <c r="C51" s="328"/>
      <c r="D51" s="356"/>
      <c r="E51" s="356"/>
      <c r="F51" s="358"/>
    </row>
    <row r="52" spans="2:6" ht="23.25">
      <c r="B52" s="281"/>
      <c r="C52" s="328"/>
      <c r="D52" s="356"/>
      <c r="E52" s="356"/>
      <c r="F52" s="358"/>
    </row>
    <row r="53" spans="2:6" ht="23.25">
      <c r="B53" s="281"/>
      <c r="C53" s="328"/>
      <c r="D53" s="356"/>
      <c r="E53" s="356"/>
      <c r="F53" s="358"/>
    </row>
    <row r="54" spans="2:6" ht="23.25">
      <c r="B54" s="281"/>
      <c r="C54" s="328"/>
      <c r="D54" s="356"/>
      <c r="E54" s="356"/>
      <c r="F54" s="358"/>
    </row>
    <row r="55" spans="2:6" ht="23.25">
      <c r="B55" s="281"/>
      <c r="C55" s="328"/>
      <c r="D55" s="356"/>
      <c r="E55" s="356"/>
      <c r="F55" s="358"/>
    </row>
    <row r="56" spans="2:6" ht="23.25">
      <c r="B56" s="281"/>
      <c r="C56" s="328"/>
      <c r="D56" s="356"/>
      <c r="E56" s="356"/>
      <c r="F56" s="358"/>
    </row>
    <row r="57" spans="2:6" ht="23.25">
      <c r="B57" s="281"/>
      <c r="C57" s="328"/>
      <c r="D57" s="356"/>
      <c r="E57" s="356"/>
      <c r="F57" s="358"/>
    </row>
    <row r="58" spans="2:6" ht="23.25">
      <c r="B58" s="281"/>
      <c r="C58" s="328"/>
      <c r="D58" s="356"/>
      <c r="E58" s="356"/>
      <c r="F58" s="358"/>
    </row>
    <row r="59" spans="2:6" ht="23.25">
      <c r="B59" s="281"/>
      <c r="C59" s="328"/>
      <c r="D59" s="356"/>
      <c r="E59" s="356"/>
      <c r="F59" s="358"/>
    </row>
    <row r="60" spans="2:6" ht="23.25">
      <c r="B60" s="281"/>
      <c r="C60" s="328"/>
      <c r="D60" s="356"/>
      <c r="E60" s="356"/>
      <c r="F60" s="358"/>
    </row>
    <row r="61" spans="2:6" ht="23.25">
      <c r="B61" s="281"/>
      <c r="C61" s="328"/>
      <c r="D61" s="356"/>
      <c r="E61" s="356"/>
      <c r="F61" s="358"/>
    </row>
    <row r="62" spans="2:6" ht="23.25">
      <c r="B62" s="281"/>
      <c r="C62" s="328"/>
      <c r="D62" s="356"/>
      <c r="E62" s="356"/>
      <c r="F62" s="358"/>
    </row>
    <row r="63" spans="2:6" ht="23.25">
      <c r="B63" s="281"/>
      <c r="C63" s="328"/>
      <c r="D63" s="356"/>
      <c r="E63" s="356"/>
      <c r="F63" s="358"/>
    </row>
    <row r="64" spans="2:6" ht="23.25">
      <c r="B64" s="281"/>
      <c r="C64" s="328"/>
      <c r="D64" s="356"/>
      <c r="E64" s="356"/>
      <c r="F64" s="358"/>
    </row>
    <row r="65" spans="2:6" ht="23.25">
      <c r="B65" s="281"/>
      <c r="C65" s="328"/>
      <c r="D65" s="356"/>
      <c r="E65" s="356"/>
      <c r="F65" s="358"/>
    </row>
    <row r="66" spans="2:6" ht="23.25">
      <c r="B66" s="281"/>
      <c r="C66" s="328"/>
      <c r="D66" s="356"/>
      <c r="E66" s="356"/>
      <c r="F66" s="358"/>
    </row>
    <row r="67" spans="2:6" ht="23.25">
      <c r="B67" s="281"/>
      <c r="C67" s="328"/>
      <c r="D67" s="356"/>
      <c r="E67" s="356"/>
      <c r="F67" s="358"/>
    </row>
    <row r="68" spans="2:6" ht="23.25">
      <c r="B68" s="281"/>
      <c r="C68" s="328"/>
      <c r="D68" s="356"/>
      <c r="E68" s="356"/>
      <c r="F68" s="358"/>
    </row>
    <row r="69" spans="2:6" ht="23.25">
      <c r="B69" s="281"/>
      <c r="C69" s="328"/>
      <c r="D69" s="356"/>
      <c r="E69" s="356"/>
      <c r="F69" s="358"/>
    </row>
    <row r="70" spans="2:6" ht="23.25">
      <c r="B70" s="281"/>
      <c r="C70" s="328"/>
      <c r="D70" s="356"/>
      <c r="E70" s="356"/>
      <c r="F70" s="358"/>
    </row>
    <row r="71" spans="2:6" ht="23.25">
      <c r="B71" s="281"/>
      <c r="C71" s="328"/>
      <c r="D71" s="356"/>
      <c r="E71" s="356"/>
      <c r="F71" s="358"/>
    </row>
    <row r="72" spans="2:6" ht="23.25">
      <c r="B72" s="281"/>
      <c r="C72" s="328"/>
      <c r="D72" s="356"/>
      <c r="E72" s="356"/>
      <c r="F72" s="358"/>
    </row>
    <row r="73" spans="2:6" ht="23.25">
      <c r="B73" s="281"/>
      <c r="C73" s="328"/>
      <c r="D73" s="356"/>
      <c r="E73" s="356"/>
      <c r="F73" s="358"/>
    </row>
    <row r="74" spans="2:6" ht="23.25">
      <c r="B74" s="281"/>
      <c r="C74" s="328"/>
      <c r="D74" s="356"/>
      <c r="E74" s="356"/>
      <c r="F74" s="358"/>
    </row>
    <row r="75" spans="2:6" ht="23.25">
      <c r="B75" s="281"/>
      <c r="C75" s="328"/>
      <c r="D75" s="356"/>
      <c r="E75" s="356"/>
      <c r="F75" s="358"/>
    </row>
    <row r="76" spans="2:6" ht="23.25">
      <c r="B76" s="281"/>
      <c r="C76" s="328"/>
      <c r="D76" s="356"/>
      <c r="E76" s="356"/>
      <c r="F76" s="358"/>
    </row>
    <row r="77" spans="2:6" ht="23.25">
      <c r="B77" s="281"/>
      <c r="C77" s="328"/>
      <c r="D77" s="356"/>
      <c r="E77" s="356"/>
      <c r="F77" s="358"/>
    </row>
    <row r="78" spans="2:6" ht="23.25">
      <c r="B78" s="281"/>
      <c r="C78" s="328"/>
      <c r="D78" s="356"/>
      <c r="E78" s="356"/>
      <c r="F78" s="358"/>
    </row>
    <row r="79" spans="2:6" ht="23.25">
      <c r="B79" s="281"/>
      <c r="C79" s="328"/>
      <c r="D79" s="356"/>
      <c r="E79" s="356"/>
      <c r="F79" s="358"/>
    </row>
    <row r="80" spans="2:6" ht="23.25">
      <c r="B80" s="281"/>
      <c r="C80" s="328"/>
      <c r="D80" s="356"/>
      <c r="E80" s="356"/>
      <c r="F80" s="358"/>
    </row>
    <row r="81" spans="3:6" ht="18.75">
      <c r="C81" s="311"/>
      <c r="D81" s="310"/>
      <c r="E81" s="310"/>
      <c r="F81" s="359"/>
    </row>
    <row r="82" spans="3:6" ht="18.75">
      <c r="C82" s="311"/>
      <c r="D82" s="310"/>
      <c r="E82" s="310"/>
      <c r="F82" s="359"/>
    </row>
    <row r="83" spans="3:6" ht="18.75">
      <c r="C83" s="311"/>
      <c r="D83" s="310"/>
      <c r="E83" s="310"/>
      <c r="F83" s="359"/>
    </row>
    <row r="84" spans="3:6" ht="18.75">
      <c r="C84" s="311"/>
      <c r="D84" s="310"/>
      <c r="E84" s="310"/>
      <c r="F84" s="359"/>
    </row>
    <row r="85" spans="3:6" ht="18.75">
      <c r="C85" s="311"/>
      <c r="D85" s="310"/>
      <c r="E85" s="310"/>
      <c r="F85" s="359"/>
    </row>
    <row r="86" spans="3:6" ht="18.75">
      <c r="C86" s="311"/>
      <c r="D86" s="310"/>
      <c r="E86" s="310"/>
      <c r="F86" s="359"/>
    </row>
    <row r="87" spans="3:6" ht="18.75">
      <c r="C87" s="311"/>
      <c r="D87" s="310"/>
      <c r="E87" s="310"/>
      <c r="F87" s="359"/>
    </row>
    <row r="88" spans="3:6" ht="18.75">
      <c r="C88" s="311"/>
      <c r="D88" s="310"/>
      <c r="E88" s="310"/>
      <c r="F88" s="359"/>
    </row>
    <row r="89" spans="3:6" ht="18.75">
      <c r="C89" s="311"/>
      <c r="D89" s="310"/>
      <c r="E89" s="310"/>
      <c r="F89" s="359"/>
    </row>
    <row r="90" spans="3:6" ht="18.75">
      <c r="C90" s="311"/>
      <c r="D90" s="310"/>
      <c r="E90" s="310"/>
      <c r="F90" s="359"/>
    </row>
    <row r="91" spans="3:6" ht="18.75">
      <c r="C91" s="311"/>
      <c r="D91" s="310"/>
      <c r="E91" s="310"/>
      <c r="F91" s="359"/>
    </row>
    <row r="92" spans="3:6" ht="18.75">
      <c r="C92" s="311"/>
      <c r="D92" s="310"/>
      <c r="E92" s="310"/>
      <c r="F92" s="359"/>
    </row>
    <row r="93" spans="3:6" ht="18.75">
      <c r="C93" s="311"/>
      <c r="D93" s="310"/>
      <c r="E93" s="310"/>
      <c r="F93" s="359"/>
    </row>
    <row r="94" spans="3:6" ht="18.75">
      <c r="C94" s="311"/>
      <c r="D94" s="310"/>
      <c r="E94" s="310"/>
      <c r="F94" s="359"/>
    </row>
    <row r="95" spans="3:6" ht="18.75">
      <c r="C95" s="311"/>
      <c r="D95" s="310"/>
      <c r="E95" s="310"/>
      <c r="F95" s="359"/>
    </row>
    <row r="96" spans="3:6" ht="18.75">
      <c r="C96" s="311"/>
      <c r="D96" s="310"/>
      <c r="E96" s="310"/>
      <c r="F96" s="359"/>
    </row>
    <row r="97" spans="3:6" ht="18.75">
      <c r="C97" s="311"/>
      <c r="D97" s="310"/>
      <c r="E97" s="310"/>
      <c r="F97" s="359"/>
    </row>
    <row r="98" spans="3:6" ht="18.75">
      <c r="C98" s="311"/>
      <c r="D98" s="310"/>
      <c r="E98" s="310"/>
      <c r="F98" s="359"/>
    </row>
    <row r="99" spans="3:6" ht="18.75">
      <c r="C99" s="311"/>
      <c r="D99" s="310"/>
      <c r="E99" s="310"/>
      <c r="F99" s="359"/>
    </row>
    <row r="100" spans="3:6" ht="18.75">
      <c r="C100" s="311"/>
      <c r="D100" s="310"/>
      <c r="E100" s="310"/>
      <c r="F100" s="359"/>
    </row>
    <row r="101" spans="3:6" ht="18.75">
      <c r="C101" s="311"/>
      <c r="D101" s="310"/>
      <c r="E101" s="310"/>
      <c r="F101" s="359"/>
    </row>
    <row r="102" spans="3:6" ht="18.75">
      <c r="C102" s="311"/>
      <c r="D102" s="310"/>
      <c r="E102" s="310"/>
      <c r="F102" s="359"/>
    </row>
    <row r="103" spans="3:6" ht="18.75">
      <c r="C103" s="311"/>
      <c r="D103" s="310"/>
      <c r="E103" s="310"/>
      <c r="F103" s="359"/>
    </row>
    <row r="104" spans="3:6" ht="18.75">
      <c r="C104" s="311"/>
      <c r="D104" s="310"/>
      <c r="E104" s="310"/>
      <c r="F104" s="359"/>
    </row>
    <row r="105" spans="3:6" ht="18.75">
      <c r="C105" s="311"/>
      <c r="D105" s="310"/>
      <c r="E105" s="310"/>
      <c r="F105" s="359"/>
    </row>
    <row r="106" spans="3:6" ht="18.75">
      <c r="C106" s="311"/>
      <c r="D106" s="310"/>
      <c r="E106" s="310"/>
      <c r="F106" s="359"/>
    </row>
    <row r="107" spans="3:6" ht="18.75">
      <c r="C107" s="311"/>
      <c r="D107" s="310"/>
      <c r="E107" s="310"/>
      <c r="F107" s="359"/>
    </row>
    <row r="108" spans="3:6" ht="18.75">
      <c r="C108" s="311"/>
      <c r="D108" s="310"/>
      <c r="E108" s="310"/>
      <c r="F108" s="359"/>
    </row>
    <row r="109" spans="3:6" ht="18.75">
      <c r="C109" s="311"/>
      <c r="D109" s="310"/>
      <c r="E109" s="310"/>
      <c r="F109" s="359"/>
    </row>
    <row r="110" spans="3:6" ht="18.75">
      <c r="C110" s="311"/>
      <c r="D110" s="310"/>
      <c r="E110" s="310"/>
      <c r="F110" s="359"/>
    </row>
    <row r="111" spans="3:6" ht="18.75">
      <c r="C111" s="311"/>
      <c r="D111" s="310"/>
      <c r="E111" s="310"/>
      <c r="F111" s="359"/>
    </row>
    <row r="112" spans="3:6" ht="18.75">
      <c r="C112" s="311"/>
      <c r="D112" s="310"/>
      <c r="E112" s="310"/>
      <c r="F112" s="359"/>
    </row>
    <row r="113" spans="3:6" ht="18.75">
      <c r="C113" s="311"/>
      <c r="D113" s="310"/>
      <c r="E113" s="310"/>
      <c r="F113" s="359"/>
    </row>
    <row r="114" spans="3:6" ht="18.75">
      <c r="C114" s="311"/>
      <c r="D114" s="310"/>
      <c r="E114" s="310"/>
      <c r="F114" s="359"/>
    </row>
    <row r="115" spans="3:6" ht="18.75">
      <c r="C115" s="311"/>
      <c r="D115" s="310"/>
      <c r="E115" s="310"/>
      <c r="F115" s="359"/>
    </row>
    <row r="116" spans="3:6" ht="18.75">
      <c r="C116" s="311"/>
      <c r="D116" s="310"/>
      <c r="E116" s="310"/>
      <c r="F116" s="359"/>
    </row>
    <row r="117" spans="3:6" ht="18.75">
      <c r="C117" s="311"/>
      <c r="D117" s="310"/>
      <c r="E117" s="310"/>
      <c r="F117" s="359"/>
    </row>
    <row r="118" spans="3:6" ht="18.75">
      <c r="C118" s="311"/>
      <c r="D118" s="310"/>
      <c r="E118" s="310"/>
      <c r="F118" s="359"/>
    </row>
    <row r="119" spans="3:6" ht="18.75">
      <c r="C119" s="311"/>
      <c r="D119" s="310"/>
      <c r="E119" s="310"/>
      <c r="F119" s="359"/>
    </row>
    <row r="120" spans="3:6" ht="18.75">
      <c r="C120" s="311"/>
      <c r="D120" s="310"/>
      <c r="E120" s="310"/>
      <c r="F120" s="359"/>
    </row>
    <row r="121" spans="3:6" ht="18.75">
      <c r="C121" s="311"/>
      <c r="D121" s="310"/>
      <c r="E121" s="310"/>
      <c r="F121" s="359"/>
    </row>
    <row r="122" spans="3:6" ht="18.75">
      <c r="C122" s="311"/>
      <c r="D122" s="310"/>
      <c r="E122" s="310"/>
      <c r="F122" s="359"/>
    </row>
    <row r="123" spans="3:6" ht="18.75">
      <c r="C123" s="311"/>
      <c r="D123" s="310"/>
      <c r="E123" s="310"/>
      <c r="F123" s="359"/>
    </row>
    <row r="124" spans="3:6" ht="18.75">
      <c r="C124" s="311"/>
      <c r="D124" s="310"/>
      <c r="E124" s="310"/>
      <c r="F124" s="359"/>
    </row>
    <row r="125" spans="3:6" ht="18.75">
      <c r="C125" s="311"/>
      <c r="D125" s="310"/>
      <c r="E125" s="310"/>
      <c r="F125" s="359"/>
    </row>
    <row r="126" spans="3:6" ht="18.75">
      <c r="C126" s="311"/>
      <c r="D126" s="310"/>
      <c r="E126" s="310"/>
      <c r="F126" s="359"/>
    </row>
    <row r="127" spans="3:6" ht="18.75">
      <c r="C127" s="311"/>
      <c r="D127" s="310"/>
      <c r="E127" s="310"/>
      <c r="F127" s="359"/>
    </row>
    <row r="128" spans="3:6" ht="18.75">
      <c r="C128" s="311"/>
      <c r="D128" s="310"/>
      <c r="E128" s="310"/>
      <c r="F128" s="359"/>
    </row>
    <row r="129" spans="3:6" ht="18.75">
      <c r="C129" s="311"/>
      <c r="D129" s="310"/>
      <c r="E129" s="310"/>
      <c r="F129" s="359"/>
    </row>
    <row r="130" spans="3:6" ht="18.75">
      <c r="C130" s="311"/>
      <c r="D130" s="310"/>
      <c r="E130" s="310"/>
      <c r="F130" s="359"/>
    </row>
    <row r="131" spans="3:6" ht="18.75">
      <c r="C131" s="311"/>
      <c r="D131" s="310"/>
      <c r="E131" s="310"/>
      <c r="F131" s="359"/>
    </row>
    <row r="132" spans="3:6" ht="18.75">
      <c r="C132" s="311"/>
      <c r="D132" s="310"/>
      <c r="E132" s="310"/>
      <c r="F132" s="359"/>
    </row>
    <row r="133" spans="3:6" ht="18.75">
      <c r="C133" s="311"/>
      <c r="D133" s="310"/>
      <c r="E133" s="310"/>
      <c r="F133" s="359"/>
    </row>
    <row r="134" spans="3:6" ht="18.75">
      <c r="C134" s="311"/>
      <c r="D134" s="310"/>
      <c r="E134" s="310"/>
      <c r="F134" s="359"/>
    </row>
    <row r="135" spans="3:6" ht="18.75">
      <c r="C135" s="311"/>
      <c r="D135" s="310"/>
      <c r="E135" s="310"/>
      <c r="F135" s="359"/>
    </row>
    <row r="136" spans="3:6" ht="18.75">
      <c r="C136" s="311"/>
      <c r="D136" s="310"/>
      <c r="E136" s="310"/>
      <c r="F136" s="359"/>
    </row>
    <row r="137" spans="3:6" ht="18.75">
      <c r="C137" s="311"/>
      <c r="D137" s="310"/>
      <c r="E137" s="310"/>
      <c r="F137" s="359"/>
    </row>
    <row r="138" spans="3:6" ht="18.75">
      <c r="C138" s="311"/>
      <c r="D138" s="310"/>
      <c r="E138" s="310"/>
      <c r="F138" s="359"/>
    </row>
    <row r="139" spans="3:6" ht="18.75">
      <c r="C139" s="311"/>
      <c r="D139" s="310"/>
      <c r="E139" s="310"/>
      <c r="F139" s="359"/>
    </row>
    <row r="140" spans="3:6" ht="18.75">
      <c r="C140" s="311"/>
      <c r="D140" s="310"/>
      <c r="E140" s="310"/>
      <c r="F140" s="359"/>
    </row>
    <row r="141" spans="3:6" ht="18.75">
      <c r="C141" s="311"/>
      <c r="D141" s="310"/>
      <c r="E141" s="310"/>
      <c r="F141" s="359"/>
    </row>
    <row r="142" spans="3:6" ht="18.75">
      <c r="C142" s="311"/>
      <c r="D142" s="310"/>
      <c r="E142" s="310"/>
      <c r="F142" s="359"/>
    </row>
    <row r="143" spans="3:6" ht="18.75">
      <c r="C143" s="311"/>
      <c r="D143" s="310"/>
      <c r="E143" s="310"/>
      <c r="F143" s="359"/>
    </row>
    <row r="144" spans="3:6" ht="18.75">
      <c r="C144" s="311"/>
      <c r="D144" s="310"/>
      <c r="E144" s="310"/>
      <c r="F144" s="359"/>
    </row>
    <row r="145" spans="3:6" ht="18.75">
      <c r="C145" s="311"/>
      <c r="D145" s="310"/>
      <c r="E145" s="310"/>
      <c r="F145" s="359"/>
    </row>
    <row r="146" spans="3:6" ht="18.75">
      <c r="C146" s="311"/>
      <c r="D146" s="310"/>
      <c r="E146" s="310"/>
      <c r="F146" s="359"/>
    </row>
    <row r="147" spans="3:6" ht="18.75">
      <c r="C147" s="311"/>
      <c r="D147" s="310"/>
      <c r="E147" s="310"/>
      <c r="F147" s="359"/>
    </row>
    <row r="148" spans="3:6" ht="18.75">
      <c r="C148" s="311"/>
      <c r="D148" s="310"/>
      <c r="E148" s="310"/>
      <c r="F148" s="359"/>
    </row>
    <row r="149" spans="3:6" ht="18.75">
      <c r="C149" s="311"/>
      <c r="D149" s="310"/>
      <c r="E149" s="310"/>
      <c r="F149" s="359"/>
    </row>
    <row r="150" spans="3:6" ht="18.75">
      <c r="C150" s="311"/>
      <c r="D150" s="310"/>
      <c r="E150" s="310"/>
      <c r="F150" s="359"/>
    </row>
    <row r="151" spans="3:6" ht="18.75">
      <c r="C151" s="311"/>
      <c r="D151" s="310"/>
      <c r="E151" s="310"/>
      <c r="F151" s="359"/>
    </row>
    <row r="152" spans="3:6" ht="18.75">
      <c r="C152" s="311"/>
      <c r="D152" s="310"/>
      <c r="E152" s="310"/>
      <c r="F152" s="359"/>
    </row>
    <row r="153" spans="3:6" ht="18.75">
      <c r="C153" s="311"/>
      <c r="D153" s="310"/>
      <c r="E153" s="310"/>
      <c r="F153" s="359"/>
    </row>
    <row r="154" spans="3:6" ht="18.75">
      <c r="C154" s="311"/>
      <c r="D154" s="310"/>
      <c r="E154" s="310"/>
      <c r="F154" s="359"/>
    </row>
    <row r="155" spans="3:6" ht="18.75">
      <c r="C155" s="311"/>
      <c r="D155" s="310"/>
      <c r="E155" s="310"/>
      <c r="F155" s="359"/>
    </row>
    <row r="156" spans="3:6" ht="18.75">
      <c r="C156" s="311"/>
      <c r="D156" s="310"/>
      <c r="E156" s="310"/>
      <c r="F156" s="359"/>
    </row>
    <row r="157" spans="3:6" ht="18.75">
      <c r="C157" s="311"/>
      <c r="D157" s="310"/>
      <c r="E157" s="310"/>
      <c r="F157" s="359"/>
    </row>
    <row r="158" spans="3:6" ht="18.75">
      <c r="C158" s="311"/>
      <c r="D158" s="310"/>
      <c r="E158" s="310"/>
      <c r="F158" s="359"/>
    </row>
    <row r="159" spans="3:6" ht="18.75">
      <c r="C159" s="311"/>
      <c r="D159" s="310"/>
      <c r="E159" s="310"/>
      <c r="F159" s="359"/>
    </row>
    <row r="160" spans="3:6" ht="18.75">
      <c r="C160" s="311"/>
      <c r="D160" s="310"/>
      <c r="E160" s="310"/>
      <c r="F160" s="359"/>
    </row>
    <row r="161" spans="3:6" ht="18.75">
      <c r="C161" s="311"/>
      <c r="D161" s="310"/>
      <c r="E161" s="310"/>
      <c r="F161" s="359"/>
    </row>
    <row r="162" spans="3:6" ht="18.75">
      <c r="C162" s="311"/>
      <c r="D162" s="310"/>
      <c r="E162" s="310"/>
      <c r="F162" s="359"/>
    </row>
    <row r="163" spans="3:6" ht="18.75">
      <c r="C163" s="311"/>
      <c r="D163" s="310"/>
      <c r="E163" s="310"/>
      <c r="F163" s="359"/>
    </row>
    <row r="164" spans="3:6" ht="18.75">
      <c r="C164" s="311"/>
      <c r="D164" s="310"/>
      <c r="E164" s="310"/>
      <c r="F164" s="359"/>
    </row>
    <row r="165" spans="3:6" ht="18.75">
      <c r="C165" s="311"/>
      <c r="D165" s="310"/>
      <c r="E165" s="310"/>
      <c r="F165" s="359"/>
    </row>
    <row r="166" spans="3:6" ht="18.75">
      <c r="C166" s="311"/>
      <c r="D166" s="310"/>
      <c r="E166" s="310"/>
      <c r="F166" s="359"/>
    </row>
    <row r="167" spans="3:6" ht="18.75">
      <c r="C167" s="311"/>
      <c r="D167" s="310"/>
      <c r="E167" s="310"/>
      <c r="F167" s="359"/>
    </row>
    <row r="168" spans="3:6" ht="18.75">
      <c r="C168" s="311"/>
      <c r="D168" s="310"/>
      <c r="E168" s="310"/>
      <c r="F168" s="359"/>
    </row>
    <row r="169" spans="3:6" ht="18.75">
      <c r="C169" s="311"/>
      <c r="D169" s="310"/>
      <c r="E169" s="310"/>
      <c r="F169" s="359"/>
    </row>
    <row r="170" spans="3:6" ht="18.75">
      <c r="C170" s="311"/>
      <c r="D170" s="310"/>
      <c r="E170" s="310"/>
      <c r="F170" s="359"/>
    </row>
    <row r="171" spans="3:6" ht="18.75">
      <c r="C171" s="311"/>
      <c r="D171" s="310"/>
      <c r="E171" s="310"/>
      <c r="F171" s="359"/>
    </row>
    <row r="172" spans="3:6" ht="18.75">
      <c r="C172" s="311"/>
      <c r="D172" s="310"/>
      <c r="E172" s="310"/>
      <c r="F172" s="359"/>
    </row>
    <row r="173" spans="3:6" ht="18.75">
      <c r="C173" s="311"/>
      <c r="D173" s="310"/>
      <c r="E173" s="310"/>
      <c r="F173" s="359"/>
    </row>
    <row r="174" spans="3:6" ht="18.75">
      <c r="C174" s="311"/>
      <c r="D174" s="310"/>
      <c r="E174" s="310"/>
      <c r="F174" s="359"/>
    </row>
    <row r="175" spans="3:6" ht="18.75">
      <c r="C175" s="311"/>
      <c r="D175" s="310"/>
      <c r="E175" s="310"/>
      <c r="F175" s="359"/>
    </row>
    <row r="176" spans="3:6" ht="18.75">
      <c r="C176" s="311"/>
      <c r="D176" s="310"/>
      <c r="E176" s="310"/>
      <c r="F176" s="359"/>
    </row>
    <row r="177" spans="3:6" ht="18.75">
      <c r="C177" s="311"/>
      <c r="D177" s="310"/>
      <c r="E177" s="310"/>
      <c r="F177" s="359"/>
    </row>
    <row r="178" spans="3:6" ht="18.75">
      <c r="C178" s="311"/>
      <c r="D178" s="310"/>
      <c r="E178" s="310"/>
      <c r="F178" s="359"/>
    </row>
    <row r="179" spans="3:6" ht="18.75">
      <c r="C179" s="311"/>
      <c r="D179" s="310"/>
      <c r="E179" s="310"/>
      <c r="F179" s="359"/>
    </row>
    <row r="180" spans="3:6" ht="18.75">
      <c r="C180" s="311"/>
      <c r="D180" s="310"/>
      <c r="E180" s="310"/>
      <c r="F180" s="359"/>
    </row>
    <row r="181" spans="3:6" ht="18.75">
      <c r="C181" s="311"/>
      <c r="D181" s="310"/>
      <c r="E181" s="310"/>
      <c r="F181" s="359"/>
    </row>
    <row r="182" spans="3:6" ht="18.75">
      <c r="C182" s="311"/>
      <c r="D182" s="310"/>
      <c r="E182" s="310"/>
      <c r="F182" s="359"/>
    </row>
    <row r="183" spans="3:6" ht="18.75">
      <c r="C183" s="311"/>
      <c r="D183" s="310"/>
      <c r="E183" s="310"/>
      <c r="F183" s="359"/>
    </row>
    <row r="184" spans="3:6" ht="18.75">
      <c r="C184" s="311"/>
      <c r="D184" s="310"/>
      <c r="E184" s="310"/>
      <c r="F184" s="359"/>
    </row>
    <row r="185" spans="3:6" ht="18.75">
      <c r="C185" s="311"/>
      <c r="D185" s="310"/>
      <c r="E185" s="310"/>
      <c r="F185" s="359"/>
    </row>
    <row r="186" spans="3:6" ht="18.75">
      <c r="C186" s="311"/>
      <c r="D186" s="310"/>
      <c r="E186" s="310"/>
      <c r="F186" s="359"/>
    </row>
    <row r="187" spans="3:6" ht="18.75">
      <c r="C187" s="311"/>
      <c r="D187" s="310"/>
      <c r="E187" s="310"/>
      <c r="F187" s="359"/>
    </row>
    <row r="188" spans="3:6" ht="18.75">
      <c r="C188" s="311"/>
      <c r="D188" s="310"/>
      <c r="E188" s="310"/>
      <c r="F188" s="359"/>
    </row>
    <row r="189" spans="3:6" ht="18.75">
      <c r="C189" s="311"/>
      <c r="D189" s="310"/>
      <c r="E189" s="310"/>
      <c r="F189" s="359"/>
    </row>
    <row r="190" spans="3:6" ht="18.75">
      <c r="C190" s="311"/>
      <c r="D190" s="310"/>
      <c r="E190" s="310"/>
      <c r="F190" s="359"/>
    </row>
    <row r="191" spans="3:6" ht="18.75">
      <c r="C191" s="311"/>
      <c r="D191" s="310"/>
      <c r="E191" s="310"/>
      <c r="F191" s="359"/>
    </row>
    <row r="192" spans="3:6" ht="18.75">
      <c r="C192" s="311"/>
      <c r="D192" s="310"/>
      <c r="E192" s="310"/>
      <c r="F192" s="359"/>
    </row>
    <row r="193" spans="3:6" ht="18.75">
      <c r="C193" s="311"/>
      <c r="D193" s="310"/>
      <c r="E193" s="310"/>
      <c r="F193" s="359"/>
    </row>
    <row r="194" spans="3:6" ht="18.75">
      <c r="C194" s="311"/>
      <c r="D194" s="310"/>
      <c r="E194" s="310"/>
      <c r="F194" s="359"/>
    </row>
    <row r="195" spans="3:6" ht="18.75">
      <c r="C195" s="311"/>
      <c r="D195" s="310"/>
      <c r="E195" s="310"/>
      <c r="F195" s="359"/>
    </row>
    <row r="196" spans="3:6" ht="18.75">
      <c r="C196" s="311"/>
      <c r="D196" s="310"/>
      <c r="E196" s="310"/>
      <c r="F196" s="359"/>
    </row>
    <row r="197" spans="3:6" ht="18.75">
      <c r="C197" s="311"/>
      <c r="D197" s="310"/>
      <c r="E197" s="310"/>
      <c r="F197" s="359"/>
    </row>
    <row r="198" spans="3:6" ht="18.75">
      <c r="C198" s="311"/>
      <c r="D198" s="310"/>
      <c r="E198" s="310"/>
      <c r="F198" s="359"/>
    </row>
    <row r="199" spans="3:6" ht="18.75">
      <c r="C199" s="311"/>
      <c r="D199" s="310"/>
      <c r="E199" s="310"/>
      <c r="F199" s="359"/>
    </row>
    <row r="200" spans="3:6" ht="18.75">
      <c r="C200" s="311"/>
      <c r="D200" s="310"/>
      <c r="E200" s="310"/>
      <c r="F200" s="359"/>
    </row>
    <row r="201" spans="3:6" ht="18.75">
      <c r="C201" s="311"/>
      <c r="D201" s="310"/>
      <c r="E201" s="310"/>
      <c r="F201" s="359"/>
    </row>
    <row r="202" spans="3:6" ht="18.75">
      <c r="C202" s="311"/>
      <c r="D202" s="310"/>
      <c r="E202" s="310"/>
      <c r="F202" s="359"/>
    </row>
    <row r="203" spans="3:6" ht="18.75">
      <c r="C203" s="311"/>
      <c r="D203" s="310"/>
      <c r="E203" s="310"/>
      <c r="F203" s="359"/>
    </row>
    <row r="204" spans="3:6" ht="18.75">
      <c r="C204" s="311"/>
      <c r="D204" s="310"/>
      <c r="E204" s="310"/>
      <c r="F204" s="359"/>
    </row>
    <row r="205" spans="3:6" ht="18.75">
      <c r="C205" s="311"/>
      <c r="D205" s="310"/>
      <c r="E205" s="310"/>
      <c r="F205" s="359"/>
    </row>
    <row r="206" spans="3:6" ht="18.75">
      <c r="C206" s="311"/>
      <c r="D206" s="310"/>
      <c r="E206" s="310"/>
      <c r="F206" s="359"/>
    </row>
    <row r="207" spans="3:6" ht="18.75">
      <c r="C207" s="311"/>
      <c r="D207" s="310"/>
      <c r="E207" s="310"/>
      <c r="F207" s="359"/>
    </row>
    <row r="208" spans="3:6" ht="18.75">
      <c r="C208" s="311"/>
      <c r="D208" s="310"/>
      <c r="E208" s="310"/>
      <c r="F208" s="359"/>
    </row>
    <row r="209" spans="3:6" ht="18.75">
      <c r="C209" s="311"/>
      <c r="D209" s="310"/>
      <c r="E209" s="310"/>
      <c r="F209" s="359"/>
    </row>
    <row r="210" spans="3:6" ht="18.75">
      <c r="C210" s="311"/>
      <c r="D210" s="310"/>
      <c r="E210" s="310"/>
      <c r="F210" s="359"/>
    </row>
    <row r="211" spans="3:6" ht="18.75">
      <c r="C211" s="311"/>
      <c r="D211" s="310"/>
      <c r="E211" s="310"/>
      <c r="F211" s="359"/>
    </row>
    <row r="212" spans="3:6" ht="18.75">
      <c r="C212" s="311"/>
      <c r="D212" s="310"/>
      <c r="E212" s="310"/>
      <c r="F212" s="359"/>
    </row>
    <row r="213" spans="3:6" ht="18.75">
      <c r="C213" s="311"/>
      <c r="D213" s="310"/>
      <c r="E213" s="310"/>
      <c r="F213" s="359"/>
    </row>
    <row r="214" spans="3:6" ht="18.75">
      <c r="C214" s="311"/>
      <c r="D214" s="310"/>
      <c r="E214" s="310"/>
      <c r="F214" s="359"/>
    </row>
    <row r="215" spans="3:6" ht="18.75">
      <c r="C215" s="311"/>
      <c r="D215" s="310"/>
      <c r="E215" s="310"/>
      <c r="F215" s="359"/>
    </row>
    <row r="216" spans="3:6" ht="18.75">
      <c r="C216" s="311"/>
      <c r="D216" s="310"/>
      <c r="E216" s="310"/>
      <c r="F216" s="359"/>
    </row>
    <row r="217" spans="3:6" ht="18.75">
      <c r="C217" s="311"/>
      <c r="D217" s="310"/>
      <c r="E217" s="310"/>
      <c r="F217" s="359"/>
    </row>
    <row r="218" spans="3:6" ht="18.75">
      <c r="C218" s="311"/>
      <c r="D218" s="310"/>
      <c r="E218" s="310"/>
      <c r="F218" s="359"/>
    </row>
    <row r="219" spans="3:6" ht="18.75">
      <c r="C219" s="311"/>
      <c r="D219" s="310"/>
      <c r="E219" s="310"/>
      <c r="F219" s="359"/>
    </row>
    <row r="220" spans="3:6" ht="18.75">
      <c r="C220" s="311"/>
      <c r="D220" s="310"/>
      <c r="E220" s="310"/>
      <c r="F220" s="359"/>
    </row>
    <row r="221" spans="3:6" ht="18.75">
      <c r="C221" s="311"/>
      <c r="D221" s="310"/>
      <c r="E221" s="310"/>
      <c r="F221" s="359"/>
    </row>
    <row r="222" spans="3:6" ht="18.75">
      <c r="C222" s="311"/>
      <c r="D222" s="310"/>
      <c r="E222" s="310"/>
      <c r="F222" s="359"/>
    </row>
    <row r="223" spans="3:6" ht="18.75">
      <c r="C223" s="311"/>
      <c r="D223" s="310"/>
      <c r="E223" s="310"/>
      <c r="F223" s="359"/>
    </row>
    <row r="224" spans="3:6" ht="18.75">
      <c r="C224" s="311"/>
      <c r="D224" s="310"/>
      <c r="E224" s="310"/>
      <c r="F224" s="359"/>
    </row>
    <row r="225" spans="3:6" ht="18.75">
      <c r="C225" s="311"/>
      <c r="D225" s="310"/>
      <c r="E225" s="310"/>
      <c r="F225" s="359"/>
    </row>
    <row r="226" spans="3:6" ht="18.75">
      <c r="C226" s="311"/>
      <c r="D226" s="310"/>
      <c r="E226" s="310"/>
      <c r="F226" s="359"/>
    </row>
    <row r="227" spans="3:6" ht="18.75">
      <c r="C227" s="311"/>
      <c r="D227" s="310"/>
      <c r="E227" s="310"/>
      <c r="F227" s="359"/>
    </row>
    <row r="228" spans="3:6" ht="18.75">
      <c r="C228" s="311"/>
      <c r="D228" s="310"/>
      <c r="E228" s="310"/>
      <c r="F228" s="359"/>
    </row>
    <row r="229" spans="3:6" ht="18.75">
      <c r="C229" s="311"/>
      <c r="D229" s="310"/>
      <c r="E229" s="310"/>
      <c r="F229" s="359"/>
    </row>
    <row r="230" spans="3:6" ht="18.75">
      <c r="C230" s="311"/>
      <c r="D230" s="310"/>
      <c r="E230" s="310"/>
      <c r="F230" s="359"/>
    </row>
    <row r="231" spans="3:6" ht="18.75">
      <c r="C231" s="311"/>
      <c r="D231" s="310"/>
      <c r="E231" s="310"/>
      <c r="F231" s="359"/>
    </row>
    <row r="232" spans="3:6" ht="18.75">
      <c r="C232" s="311"/>
      <c r="D232" s="310"/>
      <c r="E232" s="310"/>
      <c r="F232" s="359"/>
    </row>
    <row r="233" spans="3:6" ht="18.75">
      <c r="C233" s="311"/>
      <c r="D233" s="310"/>
      <c r="E233" s="310"/>
      <c r="F233" s="359"/>
    </row>
    <row r="234" spans="3:6" ht="18.75">
      <c r="C234" s="311"/>
      <c r="D234" s="310"/>
      <c r="E234" s="310"/>
      <c r="F234" s="359"/>
    </row>
    <row r="235" spans="3:6" ht="18.75">
      <c r="C235" s="311"/>
      <c r="D235" s="310"/>
      <c r="E235" s="310"/>
      <c r="F235" s="359"/>
    </row>
    <row r="236" spans="3:6" ht="18.75">
      <c r="C236" s="311"/>
      <c r="D236" s="310"/>
      <c r="E236" s="310"/>
      <c r="F236" s="359"/>
    </row>
    <row r="237" spans="3:6" ht="18.75">
      <c r="C237" s="311"/>
      <c r="D237" s="310"/>
      <c r="E237" s="310"/>
      <c r="F237" s="359"/>
    </row>
    <row r="238" spans="3:6" ht="18.75">
      <c r="C238" s="311"/>
      <c r="D238" s="310"/>
      <c r="E238" s="310"/>
      <c r="F238" s="359"/>
    </row>
    <row r="239" spans="3:6" ht="18.75">
      <c r="C239" s="311"/>
      <c r="D239" s="310"/>
      <c r="E239" s="310"/>
      <c r="F239" s="359"/>
    </row>
    <row r="240" spans="3:6" ht="18.75">
      <c r="C240" s="311"/>
      <c r="D240" s="310"/>
      <c r="E240" s="310"/>
      <c r="F240" s="359"/>
    </row>
    <row r="241" spans="3:6" ht="18.75">
      <c r="C241" s="311"/>
      <c r="D241" s="310"/>
      <c r="E241" s="310"/>
      <c r="F241" s="359"/>
    </row>
    <row r="242" spans="3:6" ht="18.75">
      <c r="C242" s="311"/>
      <c r="D242" s="310"/>
      <c r="E242" s="310"/>
      <c r="F242" s="359"/>
    </row>
    <row r="243" spans="3:6" ht="18.75">
      <c r="C243" s="311"/>
      <c r="D243" s="310"/>
      <c r="E243" s="310"/>
      <c r="F243" s="359"/>
    </row>
    <row r="244" spans="3:6" ht="18.75">
      <c r="C244" s="311"/>
      <c r="D244" s="310"/>
      <c r="E244" s="310"/>
      <c r="F244" s="359"/>
    </row>
    <row r="245" spans="3:6" ht="18.75">
      <c r="C245" s="311"/>
      <c r="D245" s="310"/>
      <c r="E245" s="310"/>
      <c r="F245" s="359"/>
    </row>
    <row r="246" spans="3:6" ht="18.75">
      <c r="C246" s="311"/>
      <c r="D246" s="310"/>
      <c r="E246" s="310"/>
      <c r="F246" s="359"/>
    </row>
    <row r="247" spans="3:6" ht="18.75">
      <c r="C247" s="311"/>
      <c r="D247" s="310"/>
      <c r="E247" s="310"/>
      <c r="F247" s="359"/>
    </row>
    <row r="248" spans="3:6" ht="18.75">
      <c r="C248" s="311"/>
      <c r="D248" s="310"/>
      <c r="E248" s="310"/>
      <c r="F248" s="359"/>
    </row>
    <row r="249" spans="3:6" ht="18.75">
      <c r="C249" s="311"/>
      <c r="D249" s="310"/>
      <c r="E249" s="310"/>
      <c r="F249" s="359"/>
    </row>
    <row r="250" spans="3:6" ht="18.75">
      <c r="C250" s="311"/>
      <c r="D250" s="310"/>
      <c r="E250" s="310"/>
      <c r="F250" s="359"/>
    </row>
    <row r="251" spans="3:6" ht="18.75">
      <c r="C251" s="311"/>
      <c r="D251" s="310"/>
      <c r="E251" s="310"/>
      <c r="F251" s="359"/>
    </row>
    <row r="252" spans="3:6" ht="18.75">
      <c r="C252" s="311"/>
      <c r="D252" s="310"/>
      <c r="E252" s="310"/>
      <c r="F252" s="359"/>
    </row>
    <row r="253" spans="3:6" ht="18.75">
      <c r="C253" s="311"/>
      <c r="D253" s="310"/>
      <c r="E253" s="310"/>
      <c r="F253" s="359"/>
    </row>
    <row r="254" spans="3:6" ht="18.75">
      <c r="C254" s="311"/>
      <c r="D254" s="310"/>
      <c r="E254" s="310"/>
      <c r="F254" s="359"/>
    </row>
    <row r="255" spans="3:6" ht="18.75">
      <c r="C255" s="311"/>
      <c r="D255" s="310"/>
      <c r="E255" s="310"/>
      <c r="F255" s="359"/>
    </row>
    <row r="256" spans="3:6" ht="18.75">
      <c r="C256" s="311"/>
      <c r="D256" s="310"/>
      <c r="E256" s="310"/>
      <c r="F256" s="359"/>
    </row>
    <row r="257" spans="3:6" ht="18.75">
      <c r="C257" s="311"/>
      <c r="D257" s="310"/>
      <c r="E257" s="310"/>
      <c r="F257" s="359"/>
    </row>
    <row r="258" spans="3:6" ht="18.75">
      <c r="C258" s="311"/>
      <c r="D258" s="310"/>
      <c r="E258" s="310"/>
      <c r="F258" s="359"/>
    </row>
    <row r="259" spans="3:6" ht="18.75">
      <c r="C259" s="311"/>
      <c r="D259" s="310"/>
      <c r="E259" s="310"/>
      <c r="F259" s="359"/>
    </row>
    <row r="260" spans="3:6" ht="18.75">
      <c r="C260" s="311"/>
      <c r="D260" s="310"/>
      <c r="E260" s="310"/>
      <c r="F260" s="359"/>
    </row>
    <row r="261" spans="3:6" ht="18.75">
      <c r="C261" s="311"/>
      <c r="D261" s="310"/>
      <c r="E261" s="310"/>
      <c r="F261" s="359"/>
    </row>
    <row r="262" spans="3:6" ht="18.75">
      <c r="C262" s="311"/>
      <c r="D262" s="310"/>
      <c r="E262" s="310"/>
      <c r="F262" s="359"/>
    </row>
    <row r="263" spans="3:6" ht="18.75">
      <c r="C263" s="311"/>
      <c r="D263" s="310"/>
      <c r="E263" s="310"/>
      <c r="F263" s="359"/>
    </row>
    <row r="264" spans="3:6" ht="18.75">
      <c r="C264" s="311"/>
      <c r="D264" s="310"/>
      <c r="E264" s="310"/>
      <c r="F264" s="359"/>
    </row>
    <row r="265" spans="3:6" ht="18.75">
      <c r="C265" s="311"/>
      <c r="D265" s="310"/>
      <c r="E265" s="310"/>
      <c r="F265" s="359"/>
    </row>
    <row r="266" spans="3:6" ht="18.75">
      <c r="C266" s="311"/>
      <c r="D266" s="310"/>
      <c r="E266" s="310"/>
      <c r="F266" s="359"/>
    </row>
    <row r="267" spans="3:6" ht="18.75">
      <c r="C267" s="311"/>
      <c r="D267" s="310"/>
      <c r="E267" s="310"/>
      <c r="F267" s="359"/>
    </row>
    <row r="268" spans="3:6" ht="18.75">
      <c r="C268" s="311"/>
      <c r="D268" s="310"/>
      <c r="E268" s="310"/>
      <c r="F268" s="359"/>
    </row>
    <row r="269" spans="3:6" ht="18.75">
      <c r="C269" s="311"/>
      <c r="D269" s="310"/>
      <c r="E269" s="310"/>
      <c r="F269" s="359"/>
    </row>
    <row r="270" spans="3:6" ht="18.75">
      <c r="C270" s="311"/>
      <c r="D270" s="310"/>
      <c r="E270" s="310"/>
      <c r="F270" s="359"/>
    </row>
    <row r="271" spans="3:6" ht="18.75">
      <c r="C271" s="311"/>
      <c r="D271" s="310"/>
      <c r="E271" s="310"/>
      <c r="F271" s="359"/>
    </row>
    <row r="272" spans="3:6" ht="18.75">
      <c r="C272" s="311"/>
      <c r="D272" s="310"/>
      <c r="E272" s="310"/>
      <c r="F272" s="359"/>
    </row>
    <row r="273" spans="3:6" ht="18.75">
      <c r="C273" s="311"/>
      <c r="D273" s="310"/>
      <c r="E273" s="310"/>
      <c r="F273" s="359"/>
    </row>
    <row r="274" spans="3:6" ht="18.75">
      <c r="C274" s="311"/>
      <c r="D274" s="310"/>
      <c r="E274" s="310"/>
      <c r="F274" s="359"/>
    </row>
    <row r="275" spans="3:6" ht="18.75">
      <c r="C275" s="311"/>
      <c r="D275" s="310"/>
      <c r="E275" s="310"/>
      <c r="F275" s="359"/>
    </row>
    <row r="276" spans="3:6" ht="18.75">
      <c r="C276" s="311"/>
      <c r="D276" s="310"/>
      <c r="E276" s="310"/>
      <c r="F276" s="359"/>
    </row>
    <row r="277" spans="3:6" ht="18.75">
      <c r="C277" s="311"/>
      <c r="D277" s="310"/>
      <c r="E277" s="310"/>
      <c r="F277" s="359"/>
    </row>
    <row r="278" spans="3:6" ht="18.75">
      <c r="C278" s="311"/>
      <c r="D278" s="310"/>
      <c r="E278" s="310"/>
      <c r="F278" s="359"/>
    </row>
    <row r="279" spans="3:6" ht="18.75">
      <c r="C279" s="311"/>
      <c r="D279" s="310"/>
      <c r="E279" s="310"/>
      <c r="F279" s="359"/>
    </row>
    <row r="280" spans="3:6" ht="18.75">
      <c r="C280" s="311"/>
      <c r="D280" s="310"/>
      <c r="E280" s="310"/>
      <c r="F280" s="359"/>
    </row>
    <row r="281" spans="3:6" ht="18.75">
      <c r="C281" s="311"/>
      <c r="D281" s="310"/>
      <c r="E281" s="310"/>
      <c r="F281" s="359"/>
    </row>
    <row r="282" spans="3:6" ht="18.75">
      <c r="C282" s="311"/>
      <c r="D282" s="310"/>
      <c r="E282" s="310"/>
      <c r="F282" s="359"/>
    </row>
    <row r="283" spans="3:6" ht="18.75">
      <c r="C283" s="311"/>
      <c r="D283" s="310"/>
      <c r="E283" s="310"/>
      <c r="F283" s="359"/>
    </row>
    <row r="284" spans="3:6" ht="18.75">
      <c r="C284" s="311"/>
      <c r="D284" s="310"/>
      <c r="E284" s="310"/>
      <c r="F284" s="359"/>
    </row>
    <row r="285" spans="3:6" ht="18.75">
      <c r="C285" s="311"/>
      <c r="D285" s="310"/>
      <c r="E285" s="310"/>
      <c r="F285" s="359"/>
    </row>
    <row r="286" spans="3:6" ht="18.75">
      <c r="C286" s="311"/>
      <c r="D286" s="310"/>
      <c r="E286" s="310"/>
      <c r="F286" s="359"/>
    </row>
    <row r="287" spans="3:6" ht="18.75">
      <c r="C287" s="311"/>
      <c r="D287" s="310"/>
      <c r="E287" s="310"/>
      <c r="F287" s="359"/>
    </row>
    <row r="288" spans="3:6" ht="18.75">
      <c r="C288" s="311"/>
      <c r="D288" s="310"/>
      <c r="E288" s="310"/>
      <c r="F288" s="359"/>
    </row>
    <row r="289" spans="3:6" ht="18.75">
      <c r="C289" s="311"/>
      <c r="D289" s="310"/>
      <c r="E289" s="310"/>
      <c r="F289" s="359"/>
    </row>
    <row r="290" spans="3:6" ht="18.75">
      <c r="C290" s="311"/>
      <c r="D290" s="310"/>
      <c r="E290" s="310"/>
      <c r="F290" s="359"/>
    </row>
    <row r="291" spans="3:6" ht="18.75">
      <c r="C291" s="311"/>
      <c r="D291" s="310"/>
      <c r="E291" s="310"/>
      <c r="F291" s="359"/>
    </row>
    <row r="292" spans="3:6" ht="18.75">
      <c r="C292" s="311"/>
      <c r="D292" s="310"/>
      <c r="E292" s="310"/>
      <c r="F292" s="359"/>
    </row>
    <row r="293" spans="3:6" ht="18.75">
      <c r="C293" s="311"/>
      <c r="D293" s="310"/>
      <c r="E293" s="310"/>
      <c r="F293" s="359"/>
    </row>
    <row r="294" spans="3:6" ht="18.75">
      <c r="C294" s="311"/>
      <c r="D294" s="310"/>
      <c r="E294" s="310"/>
      <c r="F294" s="359"/>
    </row>
    <row r="295" spans="3:6" ht="18.75">
      <c r="C295" s="311"/>
      <c r="D295" s="310"/>
      <c r="E295" s="310"/>
      <c r="F295" s="359"/>
    </row>
    <row r="296" spans="3:6" ht="18.75">
      <c r="C296" s="311"/>
      <c r="D296" s="310"/>
      <c r="E296" s="310"/>
      <c r="F296" s="359"/>
    </row>
    <row r="297" spans="3:6" ht="18.75">
      <c r="C297" s="311"/>
      <c r="D297" s="310"/>
      <c r="E297" s="310"/>
      <c r="F297" s="359"/>
    </row>
    <row r="298" spans="3:6" ht="18.75">
      <c r="C298" s="311"/>
      <c r="D298" s="310"/>
      <c r="E298" s="310"/>
      <c r="F298" s="359"/>
    </row>
    <row r="299" spans="3:6" ht="18.75">
      <c r="C299" s="311"/>
      <c r="D299" s="310"/>
      <c r="E299" s="310"/>
      <c r="F299" s="359"/>
    </row>
    <row r="300" spans="3:6" ht="18.75">
      <c r="C300" s="311"/>
      <c r="D300" s="310"/>
      <c r="E300" s="310"/>
      <c r="F300" s="359"/>
    </row>
    <row r="301" spans="3:6" ht="18.75">
      <c r="C301" s="311"/>
      <c r="D301" s="310"/>
      <c r="E301" s="310"/>
      <c r="F301" s="359"/>
    </row>
    <row r="302" spans="3:6" ht="18.75">
      <c r="C302" s="311"/>
      <c r="D302" s="310"/>
      <c r="E302" s="310"/>
      <c r="F302" s="359"/>
    </row>
    <row r="303" spans="3:6" ht="18.75">
      <c r="C303" s="311"/>
      <c r="D303" s="310"/>
      <c r="E303" s="310"/>
      <c r="F303" s="359"/>
    </row>
    <row r="304" spans="3:6" ht="18.75">
      <c r="C304" s="311"/>
      <c r="D304" s="310"/>
      <c r="E304" s="310"/>
      <c r="F304" s="359"/>
    </row>
    <row r="305" spans="3:6" ht="18.75">
      <c r="C305" s="311"/>
      <c r="D305" s="310"/>
      <c r="E305" s="310"/>
      <c r="F305" s="359"/>
    </row>
    <row r="306" spans="3:6" ht="18.75">
      <c r="C306" s="311"/>
      <c r="D306" s="310"/>
      <c r="E306" s="310"/>
      <c r="F306" s="359"/>
    </row>
    <row r="307" spans="3:6" ht="18.75">
      <c r="C307" s="311"/>
      <c r="D307" s="310"/>
      <c r="E307" s="310"/>
      <c r="F307" s="359"/>
    </row>
    <row r="308" spans="3:6" ht="18.75">
      <c r="C308" s="311"/>
      <c r="D308" s="310"/>
      <c r="E308" s="310"/>
      <c r="F308" s="359"/>
    </row>
    <row r="309" spans="3:6" ht="18.75">
      <c r="C309" s="311"/>
      <c r="D309" s="310"/>
      <c r="E309" s="310"/>
      <c r="F309" s="359"/>
    </row>
    <row r="310" spans="3:6" ht="18.75">
      <c r="C310" s="311"/>
      <c r="D310" s="310"/>
      <c r="E310" s="310"/>
      <c r="F310" s="359"/>
    </row>
    <row r="311" spans="3:6" ht="18.75">
      <c r="C311" s="311"/>
      <c r="D311" s="310"/>
      <c r="E311" s="310"/>
      <c r="F311" s="359"/>
    </row>
    <row r="312" spans="3:6" ht="18.75">
      <c r="C312" s="311"/>
      <c r="D312" s="310"/>
      <c r="E312" s="310"/>
      <c r="F312" s="359"/>
    </row>
    <row r="313" spans="3:6" ht="18.75">
      <c r="C313" s="311"/>
      <c r="D313" s="310"/>
      <c r="E313" s="310"/>
      <c r="F313" s="359"/>
    </row>
    <row r="314" spans="3:6" ht="18.75">
      <c r="C314" s="311"/>
      <c r="D314" s="310"/>
      <c r="E314" s="310"/>
      <c r="F314" s="359"/>
    </row>
    <row r="315" spans="3:6" ht="18.75">
      <c r="C315" s="311"/>
      <c r="D315" s="310"/>
      <c r="E315" s="310"/>
      <c r="F315" s="359"/>
    </row>
    <row r="316" spans="3:6" ht="18.75">
      <c r="C316" s="311"/>
      <c r="D316" s="310"/>
      <c r="E316" s="310"/>
      <c r="F316" s="359"/>
    </row>
    <row r="317" spans="3:6" ht="18.75">
      <c r="C317" s="311"/>
      <c r="D317" s="310"/>
      <c r="E317" s="310"/>
      <c r="F317" s="359"/>
    </row>
    <row r="318" spans="3:6" ht="18.75">
      <c r="C318" s="311"/>
      <c r="D318" s="310"/>
      <c r="E318" s="310"/>
      <c r="F318" s="359"/>
    </row>
    <row r="319" spans="3:6" ht="18.75">
      <c r="C319" s="311"/>
      <c r="D319" s="310"/>
      <c r="E319" s="310"/>
      <c r="F319" s="359"/>
    </row>
    <row r="320" spans="3:6" ht="18.75">
      <c r="C320" s="311"/>
      <c r="D320" s="310"/>
      <c r="E320" s="310"/>
      <c r="F320" s="359"/>
    </row>
    <row r="321" spans="3:6" ht="18.75">
      <c r="C321" s="311"/>
      <c r="D321" s="310"/>
      <c r="E321" s="310"/>
      <c r="F321" s="359"/>
    </row>
    <row r="322" spans="3:6" ht="18.75">
      <c r="C322" s="311"/>
      <c r="D322" s="310"/>
      <c r="E322" s="310"/>
      <c r="F322" s="359"/>
    </row>
    <row r="323" spans="3:6" ht="18.75">
      <c r="C323" s="311"/>
      <c r="D323" s="310"/>
      <c r="E323" s="310"/>
      <c r="F323" s="359"/>
    </row>
    <row r="324" spans="3:6" ht="18.75">
      <c r="C324" s="311"/>
      <c r="D324" s="310"/>
      <c r="E324" s="310"/>
      <c r="F324" s="359"/>
    </row>
    <row r="325" spans="3:6" ht="18.75">
      <c r="C325" s="311"/>
      <c r="D325" s="310"/>
      <c r="E325" s="310"/>
      <c r="F325" s="359"/>
    </row>
    <row r="326" spans="3:6" ht="18.75">
      <c r="C326" s="311"/>
      <c r="D326" s="310"/>
      <c r="E326" s="310"/>
      <c r="F326" s="359"/>
    </row>
    <row r="327" spans="3:6" ht="18.75">
      <c r="C327" s="311"/>
      <c r="D327" s="310"/>
      <c r="E327" s="310"/>
      <c r="F327" s="359"/>
    </row>
    <row r="328" spans="3:6" ht="18.75">
      <c r="C328" s="311"/>
      <c r="D328" s="310"/>
      <c r="E328" s="310"/>
      <c r="F328" s="359"/>
    </row>
    <row r="329" spans="3:6" ht="18.75">
      <c r="C329" s="311"/>
      <c r="D329" s="310"/>
      <c r="E329" s="310"/>
      <c r="F329" s="359"/>
    </row>
    <row r="330" spans="3:6" ht="18.75">
      <c r="C330" s="311"/>
      <c r="D330" s="310"/>
      <c r="E330" s="310"/>
      <c r="F330" s="359"/>
    </row>
    <row r="331" spans="3:6" ht="18.75">
      <c r="C331" s="311"/>
      <c r="D331" s="310"/>
      <c r="E331" s="310"/>
      <c r="F331" s="359"/>
    </row>
    <row r="332" spans="3:6" ht="18.75">
      <c r="C332" s="311"/>
      <c r="D332" s="310"/>
      <c r="E332" s="310"/>
      <c r="F332" s="359"/>
    </row>
    <row r="333" spans="3:6" ht="18.75">
      <c r="C333" s="311"/>
      <c r="D333" s="310"/>
      <c r="E333" s="310"/>
      <c r="F333" s="359"/>
    </row>
    <row r="334" spans="3:6" ht="18.75">
      <c r="C334" s="311"/>
      <c r="D334" s="310"/>
      <c r="E334" s="310"/>
      <c r="F334" s="359"/>
    </row>
    <row r="335" spans="3:6" ht="18.75">
      <c r="C335" s="311"/>
      <c r="D335" s="310"/>
      <c r="E335" s="310"/>
      <c r="F335" s="359"/>
    </row>
    <row r="336" spans="3:6" ht="18.75">
      <c r="C336" s="311"/>
      <c r="D336" s="310"/>
      <c r="E336" s="310"/>
      <c r="F336" s="359"/>
    </row>
    <row r="337" spans="3:6" ht="18.75">
      <c r="C337" s="311"/>
      <c r="D337" s="310"/>
      <c r="E337" s="310"/>
      <c r="F337" s="359"/>
    </row>
    <row r="338" spans="3:6" ht="18.75">
      <c r="C338" s="311"/>
      <c r="D338" s="310"/>
      <c r="E338" s="310"/>
      <c r="F338" s="359"/>
    </row>
    <row r="339" spans="3:6" ht="18.75">
      <c r="C339" s="311"/>
      <c r="D339" s="310"/>
      <c r="E339" s="310"/>
      <c r="F339" s="359"/>
    </row>
    <row r="340" spans="3:6" ht="18.75">
      <c r="C340" s="311"/>
      <c r="D340" s="310"/>
      <c r="E340" s="310"/>
      <c r="F340" s="359"/>
    </row>
    <row r="341" spans="3:6" ht="18.75">
      <c r="C341" s="311"/>
      <c r="D341" s="310"/>
      <c r="E341" s="310"/>
      <c r="F341" s="359"/>
    </row>
    <row r="342" spans="3:6" ht="18.75">
      <c r="C342" s="311"/>
      <c r="D342" s="310"/>
      <c r="E342" s="310"/>
      <c r="F342" s="359"/>
    </row>
    <row r="343" spans="3:6" ht="18.75">
      <c r="C343" s="311"/>
      <c r="D343" s="310"/>
      <c r="E343" s="310"/>
      <c r="F343" s="359"/>
    </row>
    <row r="344" spans="3:6" ht="18.75">
      <c r="C344" s="311"/>
      <c r="D344" s="310"/>
      <c r="E344" s="310"/>
      <c r="F344" s="359"/>
    </row>
    <row r="345" spans="3:6" ht="18.75">
      <c r="C345" s="311"/>
      <c r="D345" s="310"/>
      <c r="E345" s="310"/>
      <c r="F345" s="359"/>
    </row>
    <row r="346" spans="3:6" ht="18.75">
      <c r="C346" s="311"/>
      <c r="D346" s="310"/>
      <c r="E346" s="310"/>
      <c r="F346" s="359"/>
    </row>
    <row r="347" spans="3:6" ht="18.75">
      <c r="C347" s="311"/>
      <c r="D347" s="310"/>
      <c r="E347" s="310"/>
      <c r="F347" s="359"/>
    </row>
    <row r="348" spans="3:6" ht="18.75">
      <c r="C348" s="311"/>
      <c r="D348" s="310"/>
      <c r="E348" s="310"/>
      <c r="F348" s="359"/>
    </row>
    <row r="349" spans="3:6" ht="18.75">
      <c r="C349" s="311"/>
      <c r="D349" s="310"/>
      <c r="E349" s="310"/>
      <c r="F349" s="359"/>
    </row>
    <row r="350" spans="3:6" ht="18.75">
      <c r="C350" s="311"/>
      <c r="D350" s="310"/>
      <c r="E350" s="310"/>
      <c r="F350" s="359"/>
    </row>
    <row r="351" spans="3:6" ht="18.75">
      <c r="C351" s="311"/>
      <c r="D351" s="310"/>
      <c r="E351" s="310"/>
      <c r="F351" s="359"/>
    </row>
    <row r="352" spans="3:6" ht="18.75">
      <c r="C352" s="311"/>
      <c r="D352" s="310"/>
      <c r="E352" s="310"/>
      <c r="F352" s="359"/>
    </row>
    <row r="353" spans="3:6" ht="18.75">
      <c r="C353" s="311"/>
      <c r="D353" s="310"/>
      <c r="E353" s="310"/>
      <c r="F353" s="359"/>
    </row>
    <row r="354" spans="3:6" ht="18.75">
      <c r="C354" s="311"/>
      <c r="D354" s="310"/>
      <c r="E354" s="310"/>
      <c r="F354" s="359"/>
    </row>
    <row r="355" spans="3:6" ht="18.75">
      <c r="C355" s="311"/>
      <c r="D355" s="310"/>
      <c r="E355" s="310"/>
      <c r="F355" s="359"/>
    </row>
    <row r="356" spans="3:6" ht="18.75">
      <c r="C356" s="311"/>
      <c r="D356" s="310"/>
      <c r="E356" s="310"/>
      <c r="F356" s="359"/>
    </row>
    <row r="357" spans="3:6" ht="18.75">
      <c r="C357" s="311"/>
      <c r="D357" s="310"/>
      <c r="E357" s="310"/>
      <c r="F357" s="359"/>
    </row>
    <row r="358" spans="3:6" ht="18.75">
      <c r="C358" s="311"/>
      <c r="D358" s="310"/>
      <c r="E358" s="310"/>
      <c r="F358" s="359"/>
    </row>
    <row r="359" spans="3:6" ht="18.75">
      <c r="C359" s="311"/>
      <c r="D359" s="310"/>
      <c r="E359" s="310"/>
      <c r="F359" s="359"/>
    </row>
    <row r="360" spans="3:6" ht="18.75">
      <c r="C360" s="311"/>
      <c r="D360" s="310"/>
      <c r="E360" s="310"/>
      <c r="F360" s="359"/>
    </row>
    <row r="361" spans="3:6" ht="18.75">
      <c r="C361" s="311"/>
      <c r="D361" s="310"/>
      <c r="E361" s="310"/>
      <c r="F361" s="359"/>
    </row>
    <row r="362" spans="3:6" ht="18.75">
      <c r="C362" s="311"/>
      <c r="D362" s="310"/>
      <c r="E362" s="310"/>
      <c r="F362" s="359"/>
    </row>
    <row r="363" spans="3:6" ht="18.75">
      <c r="C363" s="311"/>
      <c r="D363" s="310"/>
      <c r="E363" s="310"/>
      <c r="F363" s="359"/>
    </row>
    <row r="364" spans="3:6" ht="18.75">
      <c r="C364" s="311"/>
      <c r="D364" s="310"/>
      <c r="E364" s="310"/>
      <c r="F364" s="359"/>
    </row>
    <row r="365" spans="3:6" ht="18.75">
      <c r="C365" s="311"/>
      <c r="D365" s="310"/>
      <c r="E365" s="310"/>
      <c r="F365" s="359"/>
    </row>
    <row r="366" spans="3:6" ht="18.75">
      <c r="C366" s="311"/>
      <c r="D366" s="310"/>
      <c r="E366" s="310"/>
      <c r="F366" s="359"/>
    </row>
    <row r="367" spans="3:6" ht="18.75">
      <c r="C367" s="311"/>
      <c r="D367" s="310"/>
      <c r="E367" s="310"/>
      <c r="F367" s="359"/>
    </row>
    <row r="368" spans="3:6" ht="18.75">
      <c r="C368" s="311"/>
      <c r="D368" s="310"/>
      <c r="E368" s="310"/>
      <c r="F368" s="359"/>
    </row>
    <row r="369" spans="3:6" ht="18.75">
      <c r="C369" s="311"/>
      <c r="D369" s="310"/>
      <c r="E369" s="310"/>
      <c r="F369" s="359"/>
    </row>
    <row r="370" spans="3:6" ht="18.75">
      <c r="C370" s="311"/>
      <c r="D370" s="310"/>
      <c r="E370" s="310"/>
      <c r="F370" s="359"/>
    </row>
    <row r="371" spans="3:6" ht="18.75">
      <c r="C371" s="311"/>
      <c r="D371" s="310"/>
      <c r="E371" s="310"/>
      <c r="F371" s="359"/>
    </row>
    <row r="372" spans="3:6" ht="18.75">
      <c r="C372" s="311"/>
      <c r="D372" s="310"/>
      <c r="E372" s="310"/>
      <c r="F372" s="359"/>
    </row>
    <row r="373" spans="3:6" ht="18.75">
      <c r="C373" s="311"/>
      <c r="D373" s="310"/>
      <c r="E373" s="310"/>
      <c r="F373" s="359"/>
    </row>
    <row r="374" spans="3:6" ht="18.75">
      <c r="C374" s="311"/>
      <c r="D374" s="310"/>
      <c r="E374" s="310"/>
      <c r="F374" s="359"/>
    </row>
    <row r="375" spans="3:6" ht="18.75">
      <c r="C375" s="311"/>
      <c r="D375" s="310"/>
      <c r="E375" s="310"/>
      <c r="F375" s="359"/>
    </row>
    <row r="376" spans="3:6" ht="18.75">
      <c r="C376" s="311"/>
      <c r="D376" s="310"/>
      <c r="E376" s="310"/>
      <c r="F376" s="359"/>
    </row>
    <row r="377" spans="3:6" ht="18.75">
      <c r="C377" s="311"/>
      <c r="D377" s="310"/>
      <c r="E377" s="310"/>
      <c r="F377" s="359"/>
    </row>
    <row r="378" spans="3:6" ht="18.75">
      <c r="C378" s="311"/>
      <c r="D378" s="310"/>
      <c r="E378" s="310"/>
      <c r="F378" s="359"/>
    </row>
    <row r="379" spans="3:6" ht="18.75">
      <c r="C379" s="311"/>
      <c r="D379" s="310"/>
      <c r="E379" s="310"/>
      <c r="F379" s="359"/>
    </row>
    <row r="380" spans="3:6" ht="18.75">
      <c r="C380" s="311"/>
      <c r="D380" s="310"/>
      <c r="E380" s="310"/>
      <c r="F380" s="359"/>
    </row>
    <row r="381" spans="3:6" ht="18.75">
      <c r="C381" s="311"/>
      <c r="D381" s="310"/>
      <c r="E381" s="310"/>
      <c r="F381" s="359"/>
    </row>
    <row r="382" spans="3:6" ht="18.75">
      <c r="C382" s="311"/>
      <c r="D382" s="310"/>
      <c r="E382" s="310"/>
      <c r="F382" s="359"/>
    </row>
    <row r="383" spans="3:6" ht="18.75">
      <c r="C383" s="311"/>
      <c r="D383" s="310"/>
      <c r="E383" s="310"/>
      <c r="F383" s="359"/>
    </row>
    <row r="384" spans="3:6" ht="18.75">
      <c r="C384" s="311"/>
      <c r="D384" s="310"/>
      <c r="E384" s="310"/>
      <c r="F384" s="359"/>
    </row>
    <row r="385" spans="3:6" ht="18.75">
      <c r="C385" s="311"/>
      <c r="D385" s="310"/>
      <c r="E385" s="310"/>
      <c r="F385" s="359"/>
    </row>
    <row r="386" spans="3:6" ht="18.75">
      <c r="C386" s="311"/>
      <c r="D386" s="310"/>
      <c r="E386" s="310"/>
      <c r="F386" s="359"/>
    </row>
    <row r="387" spans="3:6" ht="18.75">
      <c r="C387" s="311"/>
      <c r="D387" s="310"/>
      <c r="E387" s="310"/>
      <c r="F387" s="359"/>
    </row>
    <row r="388" spans="3:6" ht="18.75">
      <c r="C388" s="311"/>
      <c r="D388" s="310"/>
      <c r="E388" s="310"/>
      <c r="F388" s="359"/>
    </row>
    <row r="389" spans="3:6" ht="18.75">
      <c r="C389" s="311"/>
      <c r="D389" s="310"/>
      <c r="E389" s="310"/>
      <c r="F389" s="359"/>
    </row>
    <row r="390" spans="3:6" ht="18.75">
      <c r="C390" s="311"/>
      <c r="D390" s="310"/>
      <c r="E390" s="310"/>
      <c r="F390" s="359"/>
    </row>
    <row r="391" spans="3:6" ht="18.75">
      <c r="C391" s="311"/>
      <c r="D391" s="310"/>
      <c r="E391" s="310"/>
      <c r="F391" s="359"/>
    </row>
    <row r="392" spans="3:6" ht="18.75">
      <c r="C392" s="311"/>
      <c r="D392" s="310"/>
      <c r="E392" s="310"/>
      <c r="F392" s="359"/>
    </row>
    <row r="393" spans="3:6" ht="18.75">
      <c r="C393" s="311"/>
      <c r="D393" s="310"/>
      <c r="E393" s="310"/>
      <c r="F393" s="359"/>
    </row>
    <row r="394" spans="3:6" ht="18.75">
      <c r="C394" s="311"/>
      <c r="D394" s="310"/>
      <c r="E394" s="310"/>
      <c r="F394" s="359"/>
    </row>
    <row r="395" spans="3:6" ht="18.75">
      <c r="C395" s="311"/>
      <c r="D395" s="310"/>
      <c r="E395" s="310"/>
      <c r="F395" s="359"/>
    </row>
    <row r="396" spans="3:6" ht="18.75">
      <c r="C396" s="311"/>
      <c r="D396" s="310"/>
      <c r="E396" s="310"/>
      <c r="F396" s="359"/>
    </row>
    <row r="397" spans="3:6" ht="18.75">
      <c r="C397" s="311"/>
      <c r="D397" s="310"/>
      <c r="E397" s="310"/>
      <c r="F397" s="359"/>
    </row>
    <row r="398" spans="3:6" ht="18.75">
      <c r="C398" s="311"/>
      <c r="D398" s="310"/>
      <c r="E398" s="310"/>
      <c r="F398" s="359"/>
    </row>
    <row r="399" spans="3:6" ht="18.75">
      <c r="C399" s="311"/>
      <c r="D399" s="310"/>
      <c r="E399" s="310"/>
      <c r="F399" s="359"/>
    </row>
    <row r="400" spans="3:6" ht="18.75">
      <c r="C400" s="311"/>
      <c r="D400" s="310"/>
      <c r="E400" s="310"/>
      <c r="F400" s="359"/>
    </row>
    <row r="401" spans="3:6" ht="18.75">
      <c r="C401" s="311"/>
      <c r="D401" s="310"/>
      <c r="E401" s="310"/>
      <c r="F401" s="359"/>
    </row>
    <row r="402" spans="3:6" ht="18.75">
      <c r="C402" s="311"/>
      <c r="D402" s="310"/>
      <c r="E402" s="310"/>
      <c r="F402" s="359"/>
    </row>
    <row r="403" spans="3:6" ht="18.75">
      <c r="C403" s="311"/>
      <c r="D403" s="310"/>
      <c r="E403" s="310"/>
      <c r="F403" s="359"/>
    </row>
    <row r="404" spans="3:6" ht="18.75">
      <c r="C404" s="311"/>
      <c r="D404" s="310"/>
      <c r="E404" s="310"/>
      <c r="F404" s="359"/>
    </row>
    <row r="405" spans="3:6" ht="18.75">
      <c r="C405" s="311"/>
      <c r="D405" s="310"/>
      <c r="E405" s="310"/>
      <c r="F405" s="359"/>
    </row>
    <row r="406" spans="3:6" ht="18.75">
      <c r="C406" s="311"/>
      <c r="D406" s="310"/>
      <c r="E406" s="310"/>
      <c r="F406" s="359"/>
    </row>
    <row r="407" spans="3:6" ht="18.75">
      <c r="C407" s="311"/>
      <c r="D407" s="310"/>
      <c r="E407" s="310"/>
      <c r="F407" s="359"/>
    </row>
    <row r="408" spans="3:6" ht="18.75">
      <c r="C408" s="311"/>
      <c r="D408" s="310"/>
      <c r="E408" s="310"/>
      <c r="F408" s="359"/>
    </row>
    <row r="409" spans="3:6" ht="18.75">
      <c r="C409" s="311"/>
      <c r="D409" s="310"/>
      <c r="E409" s="310"/>
      <c r="F409" s="359"/>
    </row>
    <row r="410" spans="3:6" ht="18.75">
      <c r="C410" s="311"/>
      <c r="D410" s="310"/>
      <c r="E410" s="310"/>
      <c r="F410" s="359"/>
    </row>
    <row r="411" spans="3:6" ht="18.75">
      <c r="C411" s="311"/>
      <c r="D411" s="310"/>
      <c r="E411" s="310"/>
      <c r="F411" s="359"/>
    </row>
    <row r="412" spans="3:6" ht="18.75">
      <c r="C412" s="311"/>
      <c r="D412" s="310"/>
      <c r="E412" s="310"/>
      <c r="F412" s="359"/>
    </row>
    <row r="413" spans="3:6" ht="18.75">
      <c r="C413" s="311"/>
      <c r="D413" s="310"/>
      <c r="E413" s="310"/>
      <c r="F413" s="359"/>
    </row>
    <row r="414" spans="3:6" ht="18.75">
      <c r="C414" s="311"/>
      <c r="D414" s="310"/>
      <c r="E414" s="310"/>
      <c r="F414" s="359"/>
    </row>
    <row r="415" spans="3:6" ht="18.75">
      <c r="C415" s="311"/>
      <c r="D415" s="310"/>
      <c r="E415" s="310"/>
      <c r="F415" s="359"/>
    </row>
    <row r="416" spans="3:6" ht="18.75">
      <c r="C416" s="311"/>
      <c r="D416" s="310"/>
      <c r="E416" s="310"/>
      <c r="F416" s="359"/>
    </row>
    <row r="417" spans="3:6" ht="18.75">
      <c r="C417" s="311"/>
      <c r="D417" s="310"/>
      <c r="E417" s="310"/>
      <c r="F417" s="359"/>
    </row>
    <row r="418" spans="3:6" ht="18.75">
      <c r="C418" s="311"/>
      <c r="D418" s="310"/>
      <c r="E418" s="310"/>
      <c r="F418" s="359"/>
    </row>
    <row r="419" spans="3:6" ht="18.75">
      <c r="C419" s="311"/>
      <c r="D419" s="310"/>
      <c r="E419" s="310"/>
      <c r="F419" s="359"/>
    </row>
    <row r="420" spans="3:6" ht="18.75">
      <c r="C420" s="311"/>
      <c r="D420" s="310"/>
      <c r="E420" s="310"/>
      <c r="F420" s="359"/>
    </row>
    <row r="421" spans="3:6" ht="18.75">
      <c r="C421" s="311"/>
      <c r="D421" s="310"/>
      <c r="E421" s="310"/>
      <c r="F421" s="359"/>
    </row>
    <row r="422" spans="3:6" ht="18.75">
      <c r="C422" s="311"/>
      <c r="D422" s="310"/>
      <c r="E422" s="310"/>
      <c r="F422" s="359"/>
    </row>
    <row r="423" spans="3:6" ht="18.75">
      <c r="C423" s="311"/>
      <c r="D423" s="310"/>
      <c r="E423" s="310"/>
      <c r="F423" s="359"/>
    </row>
    <row r="424" spans="3:6" ht="18.75">
      <c r="C424" s="311"/>
      <c r="D424" s="310"/>
      <c r="E424" s="310"/>
      <c r="F424" s="359"/>
    </row>
  </sheetData>
  <mergeCells count="6">
    <mergeCell ref="B39:G39"/>
    <mergeCell ref="D4:F4"/>
    <mergeCell ref="D5:F5"/>
    <mergeCell ref="B1:F1"/>
    <mergeCell ref="B2:F2"/>
    <mergeCell ref="A3:G3"/>
  </mergeCells>
  <printOptions/>
  <pageMargins left="0.91" right="0.51" top="1" bottom="1" header="0.5" footer="0.5"/>
  <pageSetup horizontalDpi="600" verticalDpi="600" orientation="portrait" paperSize="9" scale="59" r:id="rId1"/>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M272"/>
  <sheetViews>
    <sheetView tabSelected="1" zoomScale="75" zoomScaleNormal="75" zoomScaleSheetLayoutView="80" workbookViewId="0" topLeftCell="A259">
      <selection activeCell="F269" sqref="F269"/>
    </sheetView>
  </sheetViews>
  <sheetFormatPr defaultColWidth="8.88671875" defaultRowHeight="15"/>
  <cols>
    <col min="1" max="1" width="3.77734375" style="444" customWidth="1"/>
    <col min="2" max="2" width="3.77734375" style="444" hidden="1" customWidth="1"/>
    <col min="3" max="3" width="3.99609375" style="449" customWidth="1"/>
    <col min="4" max="4" width="14.77734375" style="449" customWidth="1"/>
    <col min="5" max="5" width="8.5546875" style="449" customWidth="1"/>
    <col min="6" max="7" width="8.10546875" style="449" customWidth="1"/>
    <col min="8" max="8" width="8.77734375" style="449" customWidth="1"/>
    <col min="9" max="9" width="9.10546875" style="464" customWidth="1"/>
    <col min="10" max="10" width="9.6640625" style="385" customWidth="1"/>
    <col min="11" max="11" width="8.88671875" style="449" customWidth="1"/>
    <col min="12" max="12" width="10.3359375" style="464" customWidth="1"/>
    <col min="13" max="13" width="7.77734375" style="449" customWidth="1"/>
    <col min="14" max="16384" width="8.88671875" style="449" customWidth="1"/>
  </cols>
  <sheetData>
    <row r="1" spans="3:13" ht="15.75">
      <c r="C1" s="502"/>
      <c r="D1" s="502"/>
      <c r="E1" s="502"/>
      <c r="F1" s="502"/>
      <c r="G1" s="502"/>
      <c r="H1" s="502"/>
      <c r="I1" s="362"/>
      <c r="J1" s="363"/>
      <c r="K1" s="503"/>
      <c r="L1" s="362"/>
      <c r="M1" s="504"/>
    </row>
    <row r="2" spans="1:13" ht="37.5" customHeight="1">
      <c r="A2" s="480" t="s">
        <v>83</v>
      </c>
      <c r="B2" s="5"/>
      <c r="C2" s="5"/>
      <c r="D2" s="5"/>
      <c r="E2" s="5"/>
      <c r="F2" s="5"/>
      <c r="G2" s="5"/>
      <c r="H2" s="5"/>
      <c r="I2" s="5"/>
      <c r="J2" s="5"/>
      <c r="K2" s="5"/>
      <c r="L2" s="5"/>
      <c r="M2" s="504"/>
    </row>
    <row r="3" spans="1:13" ht="6" customHeight="1">
      <c r="A3" s="505"/>
      <c r="C3" s="502"/>
      <c r="D3" s="502"/>
      <c r="E3" s="502"/>
      <c r="F3" s="502"/>
      <c r="G3" s="502"/>
      <c r="H3" s="502"/>
      <c r="I3" s="364"/>
      <c r="J3" s="365"/>
      <c r="K3" s="506"/>
      <c r="L3" s="366"/>
      <c r="M3" s="504"/>
    </row>
    <row r="4" spans="1:13" ht="15.75">
      <c r="A4" s="367" t="s">
        <v>159</v>
      </c>
      <c r="B4" s="367"/>
      <c r="C4" s="367"/>
      <c r="D4" s="367"/>
      <c r="E4" s="367"/>
      <c r="F4" s="367"/>
      <c r="G4" s="367"/>
      <c r="H4" s="367"/>
      <c r="I4" s="367"/>
      <c r="J4" s="367"/>
      <c r="K4" s="444"/>
      <c r="L4" s="366"/>
      <c r="M4" s="504"/>
    </row>
    <row r="5" spans="3:13" ht="20.25" customHeight="1">
      <c r="C5" s="502"/>
      <c r="D5" s="502"/>
      <c r="E5" s="502"/>
      <c r="F5" s="502"/>
      <c r="G5" s="502"/>
      <c r="H5" s="502"/>
      <c r="I5" s="364"/>
      <c r="J5" s="363"/>
      <c r="K5" s="503"/>
      <c r="L5" s="362"/>
      <c r="M5" s="504"/>
    </row>
    <row r="6" spans="1:13" s="464" customFormat="1" ht="8.25" customHeight="1">
      <c r="A6" s="402"/>
      <c r="B6" s="402"/>
      <c r="C6" s="368"/>
      <c r="D6" s="368"/>
      <c r="E6" s="368"/>
      <c r="F6" s="368"/>
      <c r="G6" s="368"/>
      <c r="H6" s="368"/>
      <c r="I6" s="10"/>
      <c r="J6" s="10"/>
      <c r="K6" s="367"/>
      <c r="M6" s="10"/>
    </row>
    <row r="7" spans="1:13" s="464" customFormat="1" ht="1.5" customHeight="1">
      <c r="A7" s="402"/>
      <c r="B7" s="402"/>
      <c r="C7" s="364"/>
      <c r="D7" s="364"/>
      <c r="E7" s="364"/>
      <c r="F7" s="364"/>
      <c r="G7" s="364"/>
      <c r="H7" s="364"/>
      <c r="I7" s="362"/>
      <c r="J7" s="369"/>
      <c r="K7" s="507"/>
      <c r="L7" s="362"/>
      <c r="M7" s="362"/>
    </row>
    <row r="8" spans="1:13" s="464" customFormat="1" ht="15.75">
      <c r="A8" s="402"/>
      <c r="B8" s="402"/>
      <c r="C8" s="364"/>
      <c r="D8" s="364"/>
      <c r="E8" s="364"/>
      <c r="F8" s="364"/>
      <c r="G8" s="364"/>
      <c r="H8" s="364"/>
      <c r="I8" s="362"/>
      <c r="J8" s="369"/>
      <c r="K8" s="507"/>
      <c r="L8" s="362"/>
      <c r="M8" s="362"/>
    </row>
    <row r="9" spans="1:13" s="464" customFormat="1" ht="4.5" customHeight="1">
      <c r="A9" s="402"/>
      <c r="B9" s="402"/>
      <c r="C9" s="364"/>
      <c r="D9" s="364"/>
      <c r="E9" s="364"/>
      <c r="F9" s="364"/>
      <c r="G9" s="364"/>
      <c r="H9" s="364"/>
      <c r="I9" s="362"/>
      <c r="J9" s="369"/>
      <c r="K9" s="507"/>
      <c r="L9" s="362"/>
      <c r="M9" s="362"/>
    </row>
    <row r="10" spans="1:13" s="464" customFormat="1" ht="15.75">
      <c r="A10" s="489" t="s">
        <v>36</v>
      </c>
      <c r="B10" s="402" t="s">
        <v>101</v>
      </c>
      <c r="C10" s="406" t="s">
        <v>271</v>
      </c>
      <c r="D10" s="364"/>
      <c r="E10" s="364"/>
      <c r="F10" s="364"/>
      <c r="G10" s="364"/>
      <c r="H10" s="364"/>
      <c r="I10" s="362"/>
      <c r="J10" s="369"/>
      <c r="K10" s="507"/>
      <c r="L10" s="362"/>
      <c r="M10" s="362"/>
    </row>
    <row r="11" spans="1:13" s="464" customFormat="1" ht="34.5" customHeight="1">
      <c r="A11" s="489"/>
      <c r="B11" s="402"/>
      <c r="C11" s="568" t="s">
        <v>270</v>
      </c>
      <c r="D11" s="570"/>
      <c r="E11" s="570"/>
      <c r="F11" s="570"/>
      <c r="G11" s="570"/>
      <c r="H11" s="570"/>
      <c r="I11" s="570"/>
      <c r="J11" s="570"/>
      <c r="K11" s="570"/>
      <c r="L11" s="570"/>
      <c r="M11" s="362"/>
    </row>
    <row r="12" spans="1:13" s="385" customFormat="1" ht="34.5" customHeight="1">
      <c r="A12" s="508"/>
      <c r="B12" s="508"/>
      <c r="C12" s="568" t="s">
        <v>10</v>
      </c>
      <c r="D12" s="570"/>
      <c r="E12" s="570"/>
      <c r="F12" s="570"/>
      <c r="G12" s="570"/>
      <c r="H12" s="570"/>
      <c r="I12" s="570"/>
      <c r="J12" s="570"/>
      <c r="K12" s="570"/>
      <c r="L12" s="570"/>
      <c r="M12" s="509"/>
    </row>
    <row r="13" spans="1:13" s="385" customFormat="1" ht="8.25" customHeight="1">
      <c r="A13" s="402"/>
      <c r="B13" s="402"/>
      <c r="C13" s="79"/>
      <c r="D13" s="79"/>
      <c r="E13" s="79"/>
      <c r="F13" s="79"/>
      <c r="G13" s="79"/>
      <c r="H13" s="79"/>
      <c r="I13" s="80"/>
      <c r="J13" s="81"/>
      <c r="K13" s="386"/>
      <c r="L13" s="80"/>
      <c r="M13" s="80"/>
    </row>
    <row r="14" spans="1:13" s="385" customFormat="1" ht="19.5" customHeight="1">
      <c r="A14" s="402" t="s">
        <v>174</v>
      </c>
      <c r="B14" s="402"/>
      <c r="C14" s="406" t="s">
        <v>125</v>
      </c>
      <c r="D14" s="79"/>
      <c r="E14" s="79"/>
      <c r="F14" s="79"/>
      <c r="G14" s="79"/>
      <c r="H14" s="79"/>
      <c r="I14" s="80"/>
      <c r="J14" s="81"/>
      <c r="K14" s="386"/>
      <c r="L14" s="80"/>
      <c r="M14" s="80"/>
    </row>
    <row r="15" spans="1:13" s="385" customFormat="1" ht="15.75">
      <c r="A15" s="510" t="s">
        <v>55</v>
      </c>
      <c r="B15" s="489" t="s">
        <v>102</v>
      </c>
      <c r="C15" s="377" t="s">
        <v>222</v>
      </c>
      <c r="D15" s="79"/>
      <c r="E15" s="79"/>
      <c r="F15" s="79"/>
      <c r="G15" s="79"/>
      <c r="H15" s="79"/>
      <c r="I15" s="80"/>
      <c r="J15" s="81"/>
      <c r="K15" s="386"/>
      <c r="L15" s="80"/>
      <c r="M15" s="80"/>
    </row>
    <row r="16" spans="1:13" s="385" customFormat="1" ht="15.75">
      <c r="A16" s="510"/>
      <c r="B16" s="402"/>
      <c r="C16" s="79" t="s">
        <v>221</v>
      </c>
      <c r="D16" s="79"/>
      <c r="E16" s="79"/>
      <c r="F16" s="79"/>
      <c r="G16" s="79"/>
      <c r="H16" s="79"/>
      <c r="I16" s="80"/>
      <c r="J16" s="81"/>
      <c r="K16" s="386"/>
      <c r="L16" s="80"/>
      <c r="M16" s="80"/>
    </row>
    <row r="17" spans="1:13" s="385" customFormat="1" ht="22.5" customHeight="1">
      <c r="A17" s="510" t="s">
        <v>172</v>
      </c>
      <c r="B17" s="402" t="s">
        <v>102</v>
      </c>
      <c r="C17" s="606" t="s">
        <v>103</v>
      </c>
      <c r="D17" s="597"/>
      <c r="E17" s="597"/>
      <c r="F17" s="597"/>
      <c r="G17" s="597"/>
      <c r="H17" s="597"/>
      <c r="I17" s="597"/>
      <c r="J17" s="597"/>
      <c r="K17" s="597"/>
      <c r="L17" s="597"/>
      <c r="M17" s="386"/>
    </row>
    <row r="18" spans="1:13" s="385" customFormat="1" ht="33" customHeight="1">
      <c r="A18" s="510"/>
      <c r="B18" s="402"/>
      <c r="C18" s="568" t="s">
        <v>104</v>
      </c>
      <c r="D18" s="570"/>
      <c r="E18" s="570"/>
      <c r="F18" s="570"/>
      <c r="G18" s="570"/>
      <c r="H18" s="570"/>
      <c r="I18" s="570"/>
      <c r="J18" s="570"/>
      <c r="K18" s="570"/>
      <c r="L18" s="570"/>
      <c r="M18" s="386"/>
    </row>
    <row r="19" spans="1:13" s="385" customFormat="1" ht="24" customHeight="1">
      <c r="A19" s="510" t="s">
        <v>173</v>
      </c>
      <c r="B19" s="402" t="s">
        <v>102</v>
      </c>
      <c r="C19" s="606" t="s">
        <v>105</v>
      </c>
      <c r="D19" s="606"/>
      <c r="E19" s="606"/>
      <c r="F19" s="606"/>
      <c r="G19" s="606"/>
      <c r="H19" s="606"/>
      <c r="I19" s="606"/>
      <c r="J19" s="606"/>
      <c r="K19" s="606"/>
      <c r="L19" s="606"/>
      <c r="M19" s="386"/>
    </row>
    <row r="20" spans="1:13" s="385" customFormat="1" ht="33.75" customHeight="1">
      <c r="A20" s="402"/>
      <c r="B20" s="402"/>
      <c r="C20" s="568" t="s">
        <v>11</v>
      </c>
      <c r="D20" s="570"/>
      <c r="E20" s="570"/>
      <c r="F20" s="570"/>
      <c r="G20" s="570"/>
      <c r="H20" s="570"/>
      <c r="I20" s="570"/>
      <c r="J20" s="570"/>
      <c r="K20" s="570"/>
      <c r="L20" s="570"/>
      <c r="M20" s="386"/>
    </row>
    <row r="21" spans="1:13" s="385" customFormat="1" ht="25.5" customHeight="1">
      <c r="A21" s="402" t="s">
        <v>175</v>
      </c>
      <c r="B21" s="489" t="s">
        <v>102</v>
      </c>
      <c r="C21" s="607" t="s">
        <v>128</v>
      </c>
      <c r="D21" s="597"/>
      <c r="E21" s="597"/>
      <c r="F21" s="597"/>
      <c r="G21" s="597"/>
      <c r="H21" s="597"/>
      <c r="I21" s="597"/>
      <c r="J21" s="597"/>
      <c r="K21" s="597"/>
      <c r="L21" s="597"/>
      <c r="M21" s="386"/>
    </row>
    <row r="22" spans="1:13" s="385" customFormat="1" ht="81.75" customHeight="1">
      <c r="A22" s="402"/>
      <c r="B22" s="402"/>
      <c r="C22" s="568" t="s">
        <v>308</v>
      </c>
      <c r="D22" s="570"/>
      <c r="E22" s="570"/>
      <c r="F22" s="570"/>
      <c r="G22" s="570"/>
      <c r="H22" s="570"/>
      <c r="I22" s="570"/>
      <c r="J22" s="570"/>
      <c r="K22" s="570"/>
      <c r="L22" s="570"/>
      <c r="M22" s="493"/>
    </row>
    <row r="23" spans="1:13" s="511" customFormat="1" ht="14.25" customHeight="1">
      <c r="A23" s="402"/>
      <c r="B23" s="402"/>
      <c r="C23" s="370"/>
      <c r="D23" s="361"/>
      <c r="E23" s="361"/>
      <c r="F23" s="361"/>
      <c r="G23" s="361"/>
      <c r="H23" s="371" t="s">
        <v>158</v>
      </c>
      <c r="I23" s="372"/>
      <c r="J23" s="371" t="s">
        <v>114</v>
      </c>
      <c r="K23" s="371"/>
      <c r="L23" s="371"/>
      <c r="M23" s="361"/>
    </row>
    <row r="24" spans="1:13" s="385" customFormat="1" ht="15" customHeight="1">
      <c r="A24" s="402"/>
      <c r="B24" s="402"/>
      <c r="C24" s="373"/>
      <c r="D24" s="374"/>
      <c r="E24" s="374"/>
      <c r="F24" s="374"/>
      <c r="G24" s="374"/>
      <c r="H24" s="375" t="s">
        <v>113</v>
      </c>
      <c r="I24" s="376"/>
      <c r="J24" s="375" t="s">
        <v>115</v>
      </c>
      <c r="K24" s="512"/>
      <c r="L24" s="375" t="s">
        <v>116</v>
      </c>
      <c r="M24" s="377"/>
    </row>
    <row r="25" spans="1:13" s="385" customFormat="1" ht="15" customHeight="1" thickBot="1">
      <c r="A25" s="402"/>
      <c r="B25" s="402"/>
      <c r="C25" s="373"/>
      <c r="D25" s="374"/>
      <c r="E25" s="374"/>
      <c r="F25" s="374"/>
      <c r="G25" s="374"/>
      <c r="H25" s="375" t="s">
        <v>111</v>
      </c>
      <c r="I25" s="376"/>
      <c r="J25" s="375" t="s">
        <v>112</v>
      </c>
      <c r="K25" s="512"/>
      <c r="L25" s="375" t="s">
        <v>117</v>
      </c>
      <c r="M25" s="377"/>
    </row>
    <row r="26" spans="1:13" s="511" customFormat="1" ht="23.25" customHeight="1">
      <c r="A26" s="402"/>
      <c r="B26" s="402"/>
      <c r="C26" s="370"/>
      <c r="D26" s="361"/>
      <c r="E26" s="361"/>
      <c r="F26" s="361"/>
      <c r="G26" s="361"/>
      <c r="H26" s="378" t="s">
        <v>21</v>
      </c>
      <c r="I26" s="378"/>
      <c r="J26" s="378" t="s">
        <v>21</v>
      </c>
      <c r="K26" s="378"/>
      <c r="L26" s="378" t="s">
        <v>21</v>
      </c>
      <c r="M26" s="513"/>
    </row>
    <row r="27" spans="1:13" s="385" customFormat="1" ht="16.5" customHeight="1">
      <c r="A27" s="402"/>
      <c r="B27" s="402"/>
      <c r="C27" s="458" t="s">
        <v>118</v>
      </c>
      <c r="D27" s="374"/>
      <c r="E27" s="374"/>
      <c r="F27" s="374"/>
      <c r="G27" s="374"/>
      <c r="H27" s="379"/>
      <c r="I27" s="379"/>
      <c r="J27" s="379"/>
      <c r="K27" s="379"/>
      <c r="L27" s="379"/>
      <c r="M27" s="514"/>
    </row>
    <row r="28" spans="1:13" s="385" customFormat="1" ht="18" customHeight="1">
      <c r="A28" s="402"/>
      <c r="B28" s="402"/>
      <c r="C28" s="385" t="s">
        <v>121</v>
      </c>
      <c r="D28" s="374"/>
      <c r="E28" s="374"/>
      <c r="F28" s="374"/>
      <c r="G28" s="374"/>
      <c r="H28" s="380">
        <v>-7054</v>
      </c>
      <c r="I28" s="380"/>
      <c r="J28" s="380">
        <v>-177</v>
      </c>
      <c r="K28" s="380"/>
      <c r="L28" s="380">
        <v>-7231</v>
      </c>
      <c r="M28" s="514"/>
    </row>
    <row r="29" spans="1:13" s="385" customFormat="1" ht="18" customHeight="1">
      <c r="A29" s="402"/>
      <c r="B29" s="402"/>
      <c r="C29" s="385" t="s">
        <v>119</v>
      </c>
      <c r="D29" s="374"/>
      <c r="E29" s="374"/>
      <c r="F29" s="374"/>
      <c r="G29" s="374"/>
      <c r="H29" s="381">
        <v>27478</v>
      </c>
      <c r="I29" s="380"/>
      <c r="J29" s="380">
        <v>-177</v>
      </c>
      <c r="K29" s="380"/>
      <c r="L29" s="381">
        <v>27301</v>
      </c>
      <c r="M29" s="514"/>
    </row>
    <row r="30" spans="1:13" s="385" customFormat="1" ht="18" customHeight="1">
      <c r="A30" s="402"/>
      <c r="B30" s="402"/>
      <c r="C30" s="385" t="s">
        <v>110</v>
      </c>
      <c r="D30" s="374"/>
      <c r="E30" s="374"/>
      <c r="F30" s="374"/>
      <c r="G30" s="374"/>
      <c r="H30" s="380">
        <v>-7914.471000000005</v>
      </c>
      <c r="I30" s="380"/>
      <c r="J30" s="380">
        <v>-177</v>
      </c>
      <c r="K30" s="380"/>
      <c r="L30" s="380">
        <v>-8091.471000000005</v>
      </c>
      <c r="M30" s="514"/>
    </row>
    <row r="31" spans="1:13" s="385" customFormat="1" ht="18" customHeight="1">
      <c r="A31" s="402"/>
      <c r="B31" s="402"/>
      <c r="C31" s="385" t="s">
        <v>120</v>
      </c>
      <c r="D31" s="374"/>
      <c r="E31" s="374"/>
      <c r="F31" s="374"/>
      <c r="G31" s="374"/>
      <c r="H31" s="380">
        <v>-9084.968964</v>
      </c>
      <c r="I31" s="380"/>
      <c r="J31" s="381">
        <v>76.995</v>
      </c>
      <c r="K31" s="380"/>
      <c r="L31" s="380">
        <v>-9007.973963999999</v>
      </c>
      <c r="M31" s="514"/>
    </row>
    <row r="32" spans="1:13" s="385" customFormat="1" ht="18" customHeight="1" thickBot="1">
      <c r="A32" s="402"/>
      <c r="B32" s="402"/>
      <c r="C32" s="385" t="s">
        <v>122</v>
      </c>
      <c r="D32" s="374"/>
      <c r="E32" s="374"/>
      <c r="F32" s="374"/>
      <c r="G32" s="374"/>
      <c r="H32" s="382">
        <v>-32162.439964000005</v>
      </c>
      <c r="I32" s="382"/>
      <c r="J32" s="382">
        <v>-100.005</v>
      </c>
      <c r="K32" s="382"/>
      <c r="L32" s="382">
        <v>-32262.444964000006</v>
      </c>
      <c r="M32" s="514"/>
    </row>
    <row r="33" spans="1:13" s="385" customFormat="1" ht="8.25" customHeight="1">
      <c r="A33" s="402"/>
      <c r="B33" s="402"/>
      <c r="D33" s="374"/>
      <c r="E33" s="374"/>
      <c r="F33" s="374"/>
      <c r="G33" s="374"/>
      <c r="H33" s="383"/>
      <c r="I33" s="383"/>
      <c r="J33" s="383"/>
      <c r="K33" s="383"/>
      <c r="L33" s="383"/>
      <c r="M33" s="514"/>
    </row>
    <row r="34" spans="1:13" s="385" customFormat="1" ht="18" customHeight="1">
      <c r="A34" s="402"/>
      <c r="B34" s="402"/>
      <c r="C34" s="458" t="s">
        <v>123</v>
      </c>
      <c r="D34" s="374"/>
      <c r="E34" s="374"/>
      <c r="F34" s="374"/>
      <c r="G34" s="374"/>
      <c r="H34" s="383"/>
      <c r="I34" s="383"/>
      <c r="J34" s="383"/>
      <c r="K34" s="383"/>
      <c r="L34" s="383"/>
      <c r="M34" s="514"/>
    </row>
    <row r="35" spans="1:13" s="385" customFormat="1" ht="18" customHeight="1">
      <c r="A35" s="402"/>
      <c r="B35" s="402"/>
      <c r="C35" s="385" t="s">
        <v>121</v>
      </c>
      <c r="D35" s="374"/>
      <c r="E35" s="374"/>
      <c r="F35" s="374"/>
      <c r="G35" s="374"/>
      <c r="H35" s="380">
        <v>-22576</v>
      </c>
      <c r="I35" s="380"/>
      <c r="J35" s="380">
        <v>-533</v>
      </c>
      <c r="K35" s="380"/>
      <c r="L35" s="380">
        <v>-23109</v>
      </c>
      <c r="M35" s="514"/>
    </row>
    <row r="36" spans="1:13" s="385" customFormat="1" ht="18" customHeight="1">
      <c r="A36" s="402"/>
      <c r="B36" s="402"/>
      <c r="C36" s="385" t="s">
        <v>119</v>
      </c>
      <c r="D36" s="374"/>
      <c r="E36" s="374"/>
      <c r="F36" s="374"/>
      <c r="G36" s="374"/>
      <c r="H36" s="381">
        <v>29446</v>
      </c>
      <c r="I36" s="380"/>
      <c r="J36" s="380">
        <v>-533</v>
      </c>
      <c r="K36" s="380"/>
      <c r="L36" s="381">
        <v>28913</v>
      </c>
      <c r="M36" s="514"/>
    </row>
    <row r="37" spans="1:13" s="385" customFormat="1" ht="18" customHeight="1">
      <c r="A37" s="402"/>
      <c r="B37" s="402"/>
      <c r="C37" s="385" t="s">
        <v>110</v>
      </c>
      <c r="D37" s="374"/>
      <c r="E37" s="374"/>
      <c r="F37" s="374"/>
      <c r="G37" s="374"/>
      <c r="H37" s="380">
        <v>-28391.471000000005</v>
      </c>
      <c r="I37" s="380"/>
      <c r="J37" s="380">
        <v>-533</v>
      </c>
      <c r="K37" s="380"/>
      <c r="L37" s="380">
        <v>-28924.471000000005</v>
      </c>
      <c r="M37" s="514"/>
    </row>
    <row r="38" spans="1:13" s="385" customFormat="1" ht="18" customHeight="1">
      <c r="A38" s="402"/>
      <c r="B38" s="402"/>
      <c r="C38" s="385" t="s">
        <v>120</v>
      </c>
      <c r="D38" s="374"/>
      <c r="E38" s="374"/>
      <c r="F38" s="374"/>
      <c r="G38" s="374"/>
      <c r="H38" s="380">
        <v>-13539.968964</v>
      </c>
      <c r="I38" s="380"/>
      <c r="J38" s="381">
        <v>232</v>
      </c>
      <c r="K38" s="380"/>
      <c r="L38" s="380">
        <v>-13307.968964</v>
      </c>
      <c r="M38" s="514"/>
    </row>
    <row r="39" spans="1:13" s="385" customFormat="1" ht="18" customHeight="1">
      <c r="A39" s="402"/>
      <c r="B39" s="402"/>
      <c r="C39" s="385" t="s">
        <v>122</v>
      </c>
      <c r="D39" s="374"/>
      <c r="E39" s="374"/>
      <c r="F39" s="374"/>
      <c r="G39" s="374"/>
      <c r="H39" s="380">
        <v>-85771.439964</v>
      </c>
      <c r="I39" s="380"/>
      <c r="J39" s="380">
        <v>-301</v>
      </c>
      <c r="K39" s="380"/>
      <c r="L39" s="380">
        <v>-86072.439964</v>
      </c>
      <c r="M39" s="514"/>
    </row>
    <row r="40" spans="1:13" s="385" customFormat="1" ht="18" customHeight="1" thickBot="1">
      <c r="A40" s="402"/>
      <c r="B40" s="402"/>
      <c r="C40" s="385" t="s">
        <v>124</v>
      </c>
      <c r="D40" s="374"/>
      <c r="E40" s="374"/>
      <c r="F40" s="374"/>
      <c r="G40" s="374"/>
      <c r="H40" s="384">
        <v>645854.905</v>
      </c>
      <c r="I40" s="382"/>
      <c r="J40" s="382">
        <v>-6710</v>
      </c>
      <c r="K40" s="382"/>
      <c r="L40" s="384">
        <v>639144.905</v>
      </c>
      <c r="M40" s="514"/>
    </row>
    <row r="41" spans="1:13" s="385" customFormat="1" ht="18" customHeight="1">
      <c r="A41" s="402"/>
      <c r="B41" s="402"/>
      <c r="D41" s="374"/>
      <c r="E41" s="374"/>
      <c r="F41" s="374"/>
      <c r="G41" s="374"/>
      <c r="H41" s="401"/>
      <c r="I41" s="438"/>
      <c r="J41" s="438"/>
      <c r="K41" s="438"/>
      <c r="L41" s="401"/>
      <c r="M41" s="514"/>
    </row>
    <row r="42" spans="1:13" s="385" customFormat="1" ht="18" customHeight="1">
      <c r="A42" s="489" t="s">
        <v>176</v>
      </c>
      <c r="B42" s="402"/>
      <c r="C42" s="458" t="s">
        <v>171</v>
      </c>
      <c r="D42" s="374"/>
      <c r="E42" s="374"/>
      <c r="F42" s="374"/>
      <c r="G42" s="374"/>
      <c r="H42" s="379"/>
      <c r="I42" s="379"/>
      <c r="J42" s="379"/>
      <c r="K42" s="379"/>
      <c r="L42" s="379"/>
      <c r="M42" s="514"/>
    </row>
    <row r="43" spans="1:13" s="385" customFormat="1" ht="36.75" customHeight="1">
      <c r="A43" s="515"/>
      <c r="B43" s="489" t="s">
        <v>102</v>
      </c>
      <c r="C43" s="603" t="s">
        <v>315</v>
      </c>
      <c r="D43" s="565"/>
      <c r="E43" s="565"/>
      <c r="F43" s="565"/>
      <c r="G43" s="565"/>
      <c r="H43" s="565"/>
      <c r="I43" s="565"/>
      <c r="J43" s="565"/>
      <c r="K43" s="565"/>
      <c r="L43" s="565"/>
      <c r="M43" s="514"/>
    </row>
    <row r="44" spans="1:13" s="385" customFormat="1" ht="6.75" customHeight="1">
      <c r="A44" s="515"/>
      <c r="B44" s="489"/>
      <c r="C44" s="419"/>
      <c r="D44" s="492"/>
      <c r="E44" s="492"/>
      <c r="F44" s="492"/>
      <c r="G44" s="492"/>
      <c r="H44" s="492"/>
      <c r="I44" s="492"/>
      <c r="J44" s="492"/>
      <c r="K44" s="492"/>
      <c r="L44" s="492"/>
      <c r="M44" s="514"/>
    </row>
    <row r="45" spans="1:13" s="385" customFormat="1" ht="1.5" customHeight="1">
      <c r="A45" s="402"/>
      <c r="B45" s="402"/>
      <c r="D45" s="79"/>
      <c r="E45" s="79"/>
      <c r="F45" s="79"/>
      <c r="G45" s="79"/>
      <c r="H45" s="79"/>
      <c r="I45" s="80"/>
      <c r="J45" s="81"/>
      <c r="K45" s="386"/>
      <c r="L45" s="80"/>
      <c r="M45" s="80"/>
    </row>
    <row r="46" spans="1:13" s="385" customFormat="1" ht="0.75" customHeight="1">
      <c r="A46" s="402"/>
      <c r="B46" s="402"/>
      <c r="C46" s="79"/>
      <c r="D46" s="79"/>
      <c r="E46" s="79"/>
      <c r="F46" s="79"/>
      <c r="G46" s="79"/>
      <c r="H46" s="79"/>
      <c r="I46" s="387"/>
      <c r="J46" s="388"/>
      <c r="K46" s="433"/>
      <c r="L46" s="516"/>
      <c r="M46" s="389"/>
    </row>
    <row r="47" spans="1:13" s="385" customFormat="1" ht="21" customHeight="1">
      <c r="A47" s="489" t="s">
        <v>177</v>
      </c>
      <c r="B47" s="402" t="s">
        <v>42</v>
      </c>
      <c r="C47" s="400" t="s">
        <v>182</v>
      </c>
      <c r="D47" s="79"/>
      <c r="E47" s="79"/>
      <c r="F47" s="79"/>
      <c r="G47" s="79"/>
      <c r="H47" s="79"/>
      <c r="I47" s="387"/>
      <c r="J47" s="401"/>
      <c r="K47" s="433"/>
      <c r="L47" s="517"/>
      <c r="M47" s="389"/>
    </row>
    <row r="48" spans="1:13" s="385" customFormat="1" ht="31.5" customHeight="1">
      <c r="A48" s="402"/>
      <c r="B48" s="402"/>
      <c r="C48" s="613" t="s">
        <v>17</v>
      </c>
      <c r="D48" s="613"/>
      <c r="E48" s="613"/>
      <c r="F48" s="613"/>
      <c r="G48" s="613"/>
      <c r="H48" s="613"/>
      <c r="I48" s="613"/>
      <c r="J48" s="613"/>
      <c r="K48" s="613"/>
      <c r="L48" s="613"/>
      <c r="M48" s="389"/>
    </row>
    <row r="49" spans="1:13" s="385" customFormat="1" ht="3" customHeight="1">
      <c r="A49" s="402"/>
      <c r="B49" s="402"/>
      <c r="D49" s="79"/>
      <c r="E49" s="79"/>
      <c r="F49" s="79"/>
      <c r="G49" s="79"/>
      <c r="H49" s="79"/>
      <c r="I49" s="80"/>
      <c r="J49" s="81"/>
      <c r="K49" s="386"/>
      <c r="L49" s="80"/>
      <c r="M49" s="80"/>
    </row>
    <row r="50" spans="1:13" s="385" customFormat="1" ht="0.75" customHeight="1">
      <c r="A50" s="402"/>
      <c r="B50" s="402"/>
      <c r="C50" s="79"/>
      <c r="D50" s="79"/>
      <c r="E50" s="79"/>
      <c r="F50" s="79"/>
      <c r="G50" s="79"/>
      <c r="H50" s="79"/>
      <c r="I50" s="387"/>
      <c r="J50" s="388"/>
      <c r="K50" s="433"/>
      <c r="L50" s="516"/>
      <c r="M50" s="389"/>
    </row>
    <row r="51" spans="1:13" s="385" customFormat="1" ht="17.25" customHeight="1">
      <c r="A51" s="402"/>
      <c r="B51" s="402"/>
      <c r="D51" s="79"/>
      <c r="E51" s="79"/>
      <c r="F51" s="79"/>
      <c r="G51" s="79"/>
      <c r="H51" s="79"/>
      <c r="I51" s="390"/>
      <c r="J51" s="391" t="s">
        <v>28</v>
      </c>
      <c r="K51" s="390"/>
      <c r="L51" s="391" t="s">
        <v>246</v>
      </c>
      <c r="M51" s="80"/>
    </row>
    <row r="52" spans="1:13" s="385" customFormat="1" ht="15.75" customHeight="1" thickBot="1">
      <c r="A52" s="402"/>
      <c r="B52" s="402"/>
      <c r="C52" s="518"/>
      <c r="D52" s="519"/>
      <c r="E52" s="519"/>
      <c r="F52" s="519"/>
      <c r="G52" s="519"/>
      <c r="H52" s="519"/>
      <c r="I52" s="393"/>
      <c r="J52" s="392" t="s">
        <v>245</v>
      </c>
      <c r="K52" s="393"/>
      <c r="L52" s="392" t="s">
        <v>245</v>
      </c>
      <c r="M52" s="80"/>
    </row>
    <row r="53" spans="1:13" s="385" customFormat="1" ht="18.75" customHeight="1">
      <c r="A53" s="402"/>
      <c r="B53" s="402"/>
      <c r="C53" s="406"/>
      <c r="D53" s="79"/>
      <c r="E53" s="79"/>
      <c r="F53" s="79"/>
      <c r="G53" s="79"/>
      <c r="H53" s="79"/>
      <c r="I53" s="394"/>
      <c r="J53" s="395" t="s">
        <v>154</v>
      </c>
      <c r="K53" s="396"/>
      <c r="L53" s="395" t="s">
        <v>154</v>
      </c>
      <c r="M53" s="80"/>
    </row>
    <row r="54" spans="1:13" s="511" customFormat="1" ht="15.75" customHeight="1">
      <c r="A54" s="402"/>
      <c r="B54" s="402"/>
      <c r="C54" s="397"/>
      <c r="D54" s="79"/>
      <c r="E54" s="79"/>
      <c r="F54" s="79"/>
      <c r="G54" s="79"/>
      <c r="H54" s="611"/>
      <c r="I54" s="611"/>
      <c r="J54" s="398" t="s">
        <v>153</v>
      </c>
      <c r="K54" s="398"/>
      <c r="L54" s="398" t="s">
        <v>153</v>
      </c>
      <c r="M54" s="399"/>
    </row>
    <row r="55" spans="1:13" s="385" customFormat="1" ht="4.5" customHeight="1">
      <c r="A55" s="402"/>
      <c r="B55" s="402"/>
      <c r="C55" s="405"/>
      <c r="D55" s="405"/>
      <c r="E55" s="405"/>
      <c r="F55" s="405"/>
      <c r="G55" s="405"/>
      <c r="H55" s="405"/>
      <c r="I55" s="405"/>
      <c r="J55" s="405"/>
      <c r="K55" s="405"/>
      <c r="L55" s="405"/>
      <c r="M55" s="389"/>
    </row>
    <row r="56" spans="1:13" s="385" customFormat="1" ht="13.5" customHeight="1">
      <c r="A56" s="489" t="s">
        <v>197</v>
      </c>
      <c r="B56" s="402" t="s">
        <v>41</v>
      </c>
      <c r="C56" s="406" t="s">
        <v>22</v>
      </c>
      <c r="D56" s="79"/>
      <c r="E56" s="79"/>
      <c r="F56" s="79"/>
      <c r="G56" s="79"/>
      <c r="H56" s="407"/>
      <c r="I56" s="407"/>
      <c r="J56" s="407"/>
      <c r="K56" s="407"/>
      <c r="L56" s="407"/>
      <c r="M56" s="80"/>
    </row>
    <row r="57" spans="1:13" s="385" customFormat="1" ht="16.5" customHeight="1">
      <c r="A57" s="402"/>
      <c r="B57" s="402"/>
      <c r="C57" s="397" t="s">
        <v>225</v>
      </c>
      <c r="D57" s="79"/>
      <c r="E57" s="79"/>
      <c r="F57" s="79"/>
      <c r="G57" s="79"/>
      <c r="H57" s="79"/>
      <c r="I57" s="408"/>
      <c r="J57" s="408"/>
      <c r="K57" s="409"/>
      <c r="L57" s="408"/>
      <c r="M57" s="80"/>
    </row>
    <row r="58" spans="1:13" s="385" customFormat="1" ht="15.75">
      <c r="A58" s="402"/>
      <c r="B58" s="402"/>
      <c r="C58" s="410" t="s">
        <v>71</v>
      </c>
      <c r="D58" s="520"/>
      <c r="E58" s="520"/>
      <c r="F58" s="520"/>
      <c r="G58" s="520"/>
      <c r="H58" s="520"/>
      <c r="I58" s="401"/>
      <c r="J58" s="401">
        <v>15625</v>
      </c>
      <c r="K58" s="386"/>
      <c r="L58" s="401">
        <v>39632</v>
      </c>
      <c r="M58" s="80"/>
    </row>
    <row r="59" spans="1:13" s="385" customFormat="1" ht="15.75">
      <c r="A59" s="402"/>
      <c r="B59" s="402"/>
      <c r="C59" s="410" t="s">
        <v>72</v>
      </c>
      <c r="D59" s="520"/>
      <c r="E59" s="520"/>
      <c r="F59" s="520"/>
      <c r="G59" s="520"/>
      <c r="H59" s="520"/>
      <c r="I59" s="411"/>
      <c r="J59" s="401">
        <v>199</v>
      </c>
      <c r="K59" s="433"/>
      <c r="L59" s="411">
        <v>199</v>
      </c>
      <c r="M59" s="412"/>
    </row>
    <row r="60" spans="1:13" s="385" customFormat="1" ht="15.75">
      <c r="A60" s="402"/>
      <c r="B60" s="402"/>
      <c r="C60" s="410" t="s">
        <v>73</v>
      </c>
      <c r="D60" s="79"/>
      <c r="E60" s="79"/>
      <c r="F60" s="79"/>
      <c r="G60" s="79"/>
      <c r="H60" s="79"/>
      <c r="I60" s="401"/>
      <c r="J60" s="401">
        <v>2737.5846999999994</v>
      </c>
      <c r="K60" s="433"/>
      <c r="L60" s="401">
        <v>13473.5847</v>
      </c>
      <c r="M60" s="412"/>
    </row>
    <row r="61" spans="1:13" s="385" customFormat="1" ht="13.5" customHeight="1">
      <c r="A61" s="402"/>
      <c r="B61" s="402"/>
      <c r="C61" s="413"/>
      <c r="D61" s="79"/>
      <c r="E61" s="79"/>
      <c r="F61" s="79"/>
      <c r="G61" s="79"/>
      <c r="H61" s="79"/>
      <c r="I61" s="401"/>
      <c r="J61" s="414">
        <v>18561.5847</v>
      </c>
      <c r="K61" s="521"/>
      <c r="L61" s="414">
        <v>53304.5847</v>
      </c>
      <c r="M61" s="412"/>
    </row>
    <row r="62" spans="1:13" s="385" customFormat="1" ht="15.75">
      <c r="A62" s="402"/>
      <c r="B62" s="402"/>
      <c r="C62" s="397" t="s">
        <v>37</v>
      </c>
      <c r="D62" s="79"/>
      <c r="E62" s="79"/>
      <c r="F62" s="79"/>
      <c r="G62" s="79"/>
      <c r="H62" s="79"/>
      <c r="I62" s="415"/>
      <c r="J62" s="416">
        <v>1317</v>
      </c>
      <c r="K62" s="522"/>
      <c r="L62" s="416">
        <v>1317</v>
      </c>
      <c r="M62" s="412"/>
    </row>
    <row r="63" spans="1:13" s="385" customFormat="1" ht="17.25" customHeight="1" thickBot="1">
      <c r="A63" s="402"/>
      <c r="B63" s="402"/>
      <c r="C63" s="417"/>
      <c r="D63" s="79"/>
      <c r="E63" s="79"/>
      <c r="F63" s="79"/>
      <c r="G63" s="79"/>
      <c r="H63" s="79"/>
      <c r="I63" s="401"/>
      <c r="J63" s="418">
        <v>19878.5847</v>
      </c>
      <c r="K63" s="523"/>
      <c r="L63" s="418">
        <v>54621.5847</v>
      </c>
      <c r="M63" s="412"/>
    </row>
    <row r="64" spans="1:13" s="385" customFormat="1" ht="48.75" customHeight="1">
      <c r="A64" s="402"/>
      <c r="B64" s="402"/>
      <c r="C64" s="603" t="s">
        <v>64</v>
      </c>
      <c r="D64" s="565"/>
      <c r="E64" s="565"/>
      <c r="F64" s="565"/>
      <c r="G64" s="565"/>
      <c r="H64" s="565"/>
      <c r="I64" s="565"/>
      <c r="J64" s="565"/>
      <c r="K64" s="565"/>
      <c r="L64" s="565"/>
      <c r="M64" s="412"/>
    </row>
    <row r="65" spans="1:13" s="385" customFormat="1" ht="3" customHeight="1">
      <c r="A65" s="402"/>
      <c r="B65" s="402"/>
      <c r="C65" s="420"/>
      <c r="D65" s="79"/>
      <c r="E65" s="79"/>
      <c r="F65" s="79"/>
      <c r="G65" s="79"/>
      <c r="H65" s="79"/>
      <c r="I65" s="387"/>
      <c r="J65" s="401"/>
      <c r="K65" s="433"/>
      <c r="L65" s="517"/>
      <c r="M65" s="389"/>
    </row>
    <row r="66" spans="1:13" s="385" customFormat="1" ht="6.75" customHeight="1">
      <c r="A66" s="402"/>
      <c r="B66" s="402"/>
      <c r="C66" s="79"/>
      <c r="D66" s="79"/>
      <c r="E66" s="79"/>
      <c r="F66" s="79"/>
      <c r="G66" s="79"/>
      <c r="H66" s="79"/>
      <c r="I66" s="387"/>
      <c r="J66" s="421"/>
      <c r="K66" s="433"/>
      <c r="L66" s="516"/>
      <c r="M66" s="389"/>
    </row>
    <row r="67" spans="1:13" s="385" customFormat="1" ht="0.75" customHeight="1">
      <c r="A67" s="402"/>
      <c r="B67" s="402"/>
      <c r="C67" s="79"/>
      <c r="D67" s="79"/>
      <c r="E67" s="79"/>
      <c r="F67" s="79"/>
      <c r="G67" s="79"/>
      <c r="H67" s="79"/>
      <c r="I67" s="387"/>
      <c r="J67" s="388"/>
      <c r="K67" s="433"/>
      <c r="L67" s="516"/>
      <c r="M67" s="389"/>
    </row>
    <row r="68" spans="1:13" s="385" customFormat="1" ht="4.5" customHeight="1" hidden="1">
      <c r="A68" s="402"/>
      <c r="B68" s="402"/>
      <c r="C68" s="79"/>
      <c r="D68" s="79"/>
      <c r="E68" s="79"/>
      <c r="F68" s="79"/>
      <c r="G68" s="79"/>
      <c r="H68" s="79"/>
      <c r="I68" s="389"/>
      <c r="J68" s="389"/>
      <c r="K68" s="433"/>
      <c r="L68" s="389"/>
      <c r="M68" s="389"/>
    </row>
    <row r="69" spans="1:13" s="385" customFormat="1" ht="15.75" customHeight="1">
      <c r="A69" s="489" t="s">
        <v>198</v>
      </c>
      <c r="B69" s="402" t="s">
        <v>44</v>
      </c>
      <c r="C69" s="458" t="s">
        <v>184</v>
      </c>
      <c r="D69" s="369"/>
      <c r="E69" s="369"/>
      <c r="F69" s="369"/>
      <c r="G69" s="369"/>
      <c r="H69" s="369"/>
      <c r="I69" s="422"/>
      <c r="J69" s="386"/>
      <c r="K69" s="386"/>
      <c r="L69" s="422"/>
      <c r="M69" s="386"/>
    </row>
    <row r="70" spans="1:13" s="385" customFormat="1" ht="15.75" customHeight="1">
      <c r="A70" s="402"/>
      <c r="B70" s="402"/>
      <c r="C70" s="458" t="s">
        <v>126</v>
      </c>
      <c r="D70" s="369"/>
      <c r="E70" s="369"/>
      <c r="F70" s="369"/>
      <c r="G70" s="369"/>
      <c r="H70" s="369"/>
      <c r="I70" s="422"/>
      <c r="J70" s="386"/>
      <c r="K70" s="386"/>
      <c r="L70" s="422"/>
      <c r="M70" s="386"/>
    </row>
    <row r="71" spans="1:13" s="385" customFormat="1" ht="48.75" customHeight="1">
      <c r="A71" s="402"/>
      <c r="B71" s="402"/>
      <c r="C71" s="603" t="s">
        <v>331</v>
      </c>
      <c r="D71" s="565"/>
      <c r="E71" s="565"/>
      <c r="F71" s="565"/>
      <c r="G71" s="565"/>
      <c r="H71" s="565"/>
      <c r="I71" s="565"/>
      <c r="J71" s="565"/>
      <c r="K71" s="565"/>
      <c r="L71" s="565"/>
      <c r="M71" s="412"/>
    </row>
    <row r="72" spans="1:13" s="385" customFormat="1" ht="20.25" customHeight="1" thickBot="1">
      <c r="A72" s="402"/>
      <c r="B72" s="402"/>
      <c r="D72" s="369"/>
      <c r="E72" s="369"/>
      <c r="F72" s="369"/>
      <c r="G72" s="369"/>
      <c r="H72" s="369"/>
      <c r="I72" s="422"/>
      <c r="J72" s="423" t="s">
        <v>154</v>
      </c>
      <c r="K72" s="524"/>
      <c r="L72" s="424" t="s">
        <v>155</v>
      </c>
      <c r="M72" s="386"/>
    </row>
    <row r="73" spans="1:13" s="385" customFormat="1" ht="5.25" customHeight="1">
      <c r="A73" s="402"/>
      <c r="B73" s="402"/>
      <c r="D73" s="369"/>
      <c r="E73" s="369"/>
      <c r="F73" s="369"/>
      <c r="G73" s="369"/>
      <c r="H73" s="369"/>
      <c r="I73" s="422"/>
      <c r="J73" s="425"/>
      <c r="K73" s="427"/>
      <c r="L73" s="426"/>
      <c r="M73" s="386"/>
    </row>
    <row r="74" spans="1:13" s="385" customFormat="1" ht="20.25" customHeight="1">
      <c r="A74" s="402"/>
      <c r="B74" s="402"/>
      <c r="C74" s="385" t="s">
        <v>142</v>
      </c>
      <c r="D74" s="369"/>
      <c r="E74" s="369"/>
      <c r="F74" s="369"/>
      <c r="G74" s="369"/>
      <c r="H74" s="369"/>
      <c r="I74" s="422"/>
      <c r="J74" s="427">
        <v>272752645</v>
      </c>
      <c r="K74" s="386"/>
      <c r="L74" s="428">
        <v>272752645</v>
      </c>
      <c r="M74" s="386"/>
    </row>
    <row r="75" spans="1:13" s="385" customFormat="1" ht="16.5" customHeight="1">
      <c r="A75" s="402"/>
      <c r="B75" s="402"/>
      <c r="C75" s="385" t="s">
        <v>179</v>
      </c>
      <c r="D75" s="369"/>
      <c r="E75" s="369"/>
      <c r="F75" s="369"/>
      <c r="G75" s="369"/>
      <c r="H75" s="369"/>
      <c r="I75" s="422"/>
      <c r="J75" s="427">
        <v>9672</v>
      </c>
      <c r="K75" s="386"/>
      <c r="L75" s="525">
        <v>0</v>
      </c>
      <c r="M75" s="386"/>
    </row>
    <row r="76" spans="1:13" s="385" customFormat="1" ht="20.25" customHeight="1" thickBot="1">
      <c r="A76" s="402"/>
      <c r="B76" s="402"/>
      <c r="C76" s="385" t="s">
        <v>143</v>
      </c>
      <c r="D76" s="369"/>
      <c r="E76" s="369"/>
      <c r="F76" s="369"/>
      <c r="G76" s="369"/>
      <c r="H76" s="369"/>
      <c r="I76" s="422"/>
      <c r="J76" s="429">
        <f>SUM(J74:J75)</f>
        <v>272762317</v>
      </c>
      <c r="K76" s="526"/>
      <c r="L76" s="430">
        <f>SUM(L74:L75)</f>
        <v>272752645</v>
      </c>
      <c r="M76" s="386"/>
    </row>
    <row r="77" spans="1:13" s="385" customFormat="1" ht="9" customHeight="1">
      <c r="A77" s="402"/>
      <c r="B77" s="402"/>
      <c r="D77" s="369"/>
      <c r="E77" s="369"/>
      <c r="F77" s="369"/>
      <c r="G77" s="369"/>
      <c r="H77" s="369"/>
      <c r="I77" s="422"/>
      <c r="J77" s="386"/>
      <c r="K77" s="386"/>
      <c r="L77" s="422"/>
      <c r="M77" s="386"/>
    </row>
    <row r="78" spans="1:13" s="385" customFormat="1" ht="15.75" customHeight="1">
      <c r="A78" s="402"/>
      <c r="B78" s="402"/>
      <c r="C78" s="458" t="s">
        <v>144</v>
      </c>
      <c r="D78" s="369"/>
      <c r="E78" s="369"/>
      <c r="F78" s="369"/>
      <c r="G78" s="369"/>
      <c r="H78" s="369"/>
      <c r="I78" s="422"/>
      <c r="J78" s="386"/>
      <c r="K78" s="386"/>
      <c r="L78" s="422"/>
      <c r="M78" s="386"/>
    </row>
    <row r="79" spans="1:13" s="385" customFormat="1" ht="48.75" customHeight="1">
      <c r="A79" s="402"/>
      <c r="B79" s="402"/>
      <c r="C79" s="603" t="s">
        <v>330</v>
      </c>
      <c r="D79" s="565"/>
      <c r="E79" s="565"/>
      <c r="F79" s="565"/>
      <c r="G79" s="565"/>
      <c r="H79" s="565"/>
      <c r="I79" s="565"/>
      <c r="J79" s="565"/>
      <c r="K79" s="565"/>
      <c r="L79" s="565"/>
      <c r="M79" s="412"/>
    </row>
    <row r="80" spans="1:13" s="385" customFormat="1" ht="17.25" customHeight="1" thickBot="1">
      <c r="A80" s="402"/>
      <c r="B80" s="402"/>
      <c r="D80" s="369"/>
      <c r="E80" s="369"/>
      <c r="F80" s="369"/>
      <c r="G80" s="369"/>
      <c r="H80" s="369"/>
      <c r="I80" s="422"/>
      <c r="J80" s="423" t="s">
        <v>154</v>
      </c>
      <c r="K80" s="427"/>
      <c r="L80" s="426"/>
      <c r="M80" s="386"/>
    </row>
    <row r="81" spans="1:13" s="385" customFormat="1" ht="16.5" customHeight="1">
      <c r="A81" s="402"/>
      <c r="B81" s="402"/>
      <c r="C81" s="385" t="s">
        <v>146</v>
      </c>
      <c r="D81" s="369"/>
      <c r="E81" s="369"/>
      <c r="F81" s="369"/>
      <c r="G81" s="369"/>
      <c r="H81" s="369"/>
      <c r="I81" s="422"/>
      <c r="J81" s="427">
        <v>272762317</v>
      </c>
      <c r="K81" s="386"/>
      <c r="L81" s="422"/>
      <c r="M81" s="386"/>
    </row>
    <row r="82" spans="1:13" s="385" customFormat="1" ht="15.75" customHeight="1">
      <c r="A82" s="402"/>
      <c r="B82" s="402"/>
      <c r="C82" s="385" t="s">
        <v>147</v>
      </c>
      <c r="D82" s="369"/>
      <c r="E82" s="369"/>
      <c r="F82" s="369"/>
      <c r="G82" s="369"/>
      <c r="H82" s="369"/>
      <c r="I82" s="422"/>
      <c r="J82" s="427">
        <v>2079529</v>
      </c>
      <c r="K82" s="386"/>
      <c r="L82" s="527"/>
      <c r="M82" s="386"/>
    </row>
    <row r="83" spans="1:13" s="385" customFormat="1" ht="18.75" customHeight="1" thickBot="1">
      <c r="A83" s="402"/>
      <c r="B83" s="402"/>
      <c r="C83" s="385" t="s">
        <v>145</v>
      </c>
      <c r="D83" s="369"/>
      <c r="E83" s="369"/>
      <c r="F83" s="369"/>
      <c r="G83" s="369"/>
      <c r="H83" s="369"/>
      <c r="I83" s="422"/>
      <c r="J83" s="429">
        <f>SUM(J81:J82)</f>
        <v>274841846</v>
      </c>
      <c r="K83" s="386"/>
      <c r="L83" s="422"/>
      <c r="M83" s="386"/>
    </row>
    <row r="84" spans="1:13" s="385" customFormat="1" ht="36" customHeight="1">
      <c r="A84" s="402"/>
      <c r="B84" s="402"/>
      <c r="C84" s="603" t="s">
        <v>259</v>
      </c>
      <c r="D84" s="565"/>
      <c r="E84" s="565"/>
      <c r="F84" s="565"/>
      <c r="G84" s="565"/>
      <c r="H84" s="565"/>
      <c r="I84" s="565"/>
      <c r="J84" s="565"/>
      <c r="K84" s="565"/>
      <c r="L84" s="565"/>
      <c r="M84" s="386"/>
    </row>
    <row r="85" spans="1:13" s="385" customFormat="1" ht="31.5" customHeight="1">
      <c r="A85" s="402"/>
      <c r="B85" s="402"/>
      <c r="C85" s="603" t="s">
        <v>329</v>
      </c>
      <c r="D85" s="565"/>
      <c r="E85" s="565"/>
      <c r="F85" s="565"/>
      <c r="G85" s="565"/>
      <c r="H85" s="565"/>
      <c r="I85" s="565"/>
      <c r="J85" s="565"/>
      <c r="K85" s="565"/>
      <c r="L85" s="565"/>
      <c r="M85" s="386"/>
    </row>
    <row r="86" spans="1:13" s="385" customFormat="1" ht="21.75" customHeight="1">
      <c r="A86" s="489" t="s">
        <v>199</v>
      </c>
      <c r="B86" s="402"/>
      <c r="C86" s="458" t="s">
        <v>148</v>
      </c>
      <c r="D86" s="369"/>
      <c r="E86" s="369"/>
      <c r="F86" s="369"/>
      <c r="G86" s="369"/>
      <c r="H86" s="369"/>
      <c r="I86" s="422"/>
      <c r="J86" s="386"/>
      <c r="K86" s="386"/>
      <c r="L86" s="422"/>
      <c r="M86" s="386"/>
    </row>
    <row r="87" spans="1:13" s="385" customFormat="1" ht="31.5" customHeight="1">
      <c r="A87" s="515" t="s">
        <v>55</v>
      </c>
      <c r="B87" s="402"/>
      <c r="C87" s="605" t="s">
        <v>0</v>
      </c>
      <c r="D87" s="565"/>
      <c r="E87" s="565"/>
      <c r="F87" s="565"/>
      <c r="G87" s="565"/>
      <c r="H87" s="565"/>
      <c r="I87" s="565"/>
      <c r="J87" s="565"/>
      <c r="K87" s="565"/>
      <c r="L87" s="565"/>
      <c r="M87" s="386"/>
    </row>
    <row r="88" spans="1:13" s="385" customFormat="1" ht="31.5" customHeight="1">
      <c r="A88" s="515" t="s">
        <v>172</v>
      </c>
      <c r="B88" s="402"/>
      <c r="C88" s="605" t="s">
        <v>260</v>
      </c>
      <c r="D88" s="565"/>
      <c r="E88" s="565"/>
      <c r="F88" s="565"/>
      <c r="G88" s="565"/>
      <c r="H88" s="565"/>
      <c r="I88" s="565"/>
      <c r="J88" s="565"/>
      <c r="K88" s="565"/>
      <c r="L88" s="565"/>
      <c r="M88" s="386"/>
    </row>
    <row r="89" spans="1:13" s="385" customFormat="1" ht="12" customHeight="1">
      <c r="A89" s="402"/>
      <c r="B89" s="402"/>
      <c r="D89" s="369"/>
      <c r="E89" s="369"/>
      <c r="F89" s="369"/>
      <c r="G89" s="369"/>
      <c r="H89" s="369"/>
      <c r="I89" s="422"/>
      <c r="J89" s="386"/>
      <c r="K89" s="386"/>
      <c r="L89" s="422"/>
      <c r="M89" s="386"/>
    </row>
    <row r="90" spans="1:13" s="385" customFormat="1" ht="15" customHeight="1">
      <c r="A90" s="402" t="s">
        <v>200</v>
      </c>
      <c r="B90" s="402" t="s">
        <v>43</v>
      </c>
      <c r="C90" s="406" t="s">
        <v>183</v>
      </c>
      <c r="D90" s="79"/>
      <c r="E90" s="79"/>
      <c r="F90" s="79"/>
      <c r="G90" s="79"/>
      <c r="H90" s="79"/>
      <c r="I90" s="389"/>
      <c r="J90" s="401"/>
      <c r="K90" s="433"/>
      <c r="L90" s="389"/>
      <c r="M90" s="389"/>
    </row>
    <row r="91" spans="1:13" s="385" customFormat="1" ht="15" customHeight="1">
      <c r="A91" s="402"/>
      <c r="B91" s="402"/>
      <c r="C91" s="406"/>
      <c r="D91" s="79"/>
      <c r="E91" s="79"/>
      <c r="F91" s="79"/>
      <c r="G91" s="79"/>
      <c r="H91" s="79"/>
      <c r="I91" s="390"/>
      <c r="J91" s="391" t="s">
        <v>28</v>
      </c>
      <c r="K91" s="390"/>
      <c r="L91" s="391" t="s">
        <v>246</v>
      </c>
      <c r="M91" s="80"/>
    </row>
    <row r="92" spans="1:13" s="385" customFormat="1" ht="15.75" customHeight="1" thickBot="1">
      <c r="A92" s="402"/>
      <c r="B92" s="402"/>
      <c r="C92" s="406"/>
      <c r="D92" s="79"/>
      <c r="E92" s="79"/>
      <c r="F92" s="79"/>
      <c r="G92" s="79"/>
      <c r="H92" s="79"/>
      <c r="I92" s="390"/>
      <c r="J92" s="392" t="s">
        <v>245</v>
      </c>
      <c r="K92" s="393"/>
      <c r="L92" s="392" t="s">
        <v>245</v>
      </c>
      <c r="M92" s="80"/>
    </row>
    <row r="93" spans="1:13" s="385" customFormat="1" ht="18" customHeight="1">
      <c r="A93" s="402"/>
      <c r="B93" s="402"/>
      <c r="C93" s="406"/>
      <c r="D93" s="79"/>
      <c r="E93" s="79"/>
      <c r="F93" s="79"/>
      <c r="G93" s="79"/>
      <c r="H93" s="79"/>
      <c r="I93" s="394"/>
      <c r="J93" s="431" t="s">
        <v>154</v>
      </c>
      <c r="K93" s="436"/>
      <c r="L93" s="431" t="s">
        <v>154</v>
      </c>
      <c r="M93" s="80"/>
    </row>
    <row r="94" spans="1:13" s="511" customFormat="1" ht="13.5" customHeight="1">
      <c r="A94" s="402"/>
      <c r="B94" s="402"/>
      <c r="C94" s="397"/>
      <c r="D94" s="79"/>
      <c r="E94" s="79"/>
      <c r="F94" s="79"/>
      <c r="G94" s="79"/>
      <c r="H94" s="611"/>
      <c r="I94" s="611"/>
      <c r="J94" s="398" t="s">
        <v>153</v>
      </c>
      <c r="K94" s="398"/>
      <c r="L94" s="398" t="s">
        <v>153</v>
      </c>
      <c r="M94" s="399"/>
    </row>
    <row r="95" spans="1:13" s="385" customFormat="1" ht="32.25" customHeight="1">
      <c r="A95" s="528" t="s">
        <v>55</v>
      </c>
      <c r="B95" s="508"/>
      <c r="C95" s="612" t="s">
        <v>56</v>
      </c>
      <c r="D95" s="597"/>
      <c r="E95" s="597"/>
      <c r="F95" s="597"/>
      <c r="G95" s="597"/>
      <c r="H95" s="597"/>
      <c r="I95" s="597"/>
      <c r="J95" s="433"/>
      <c r="K95" s="433"/>
      <c r="L95" s="412"/>
      <c r="M95" s="412"/>
    </row>
    <row r="96" spans="1:13" s="385" customFormat="1" ht="1.5" customHeight="1">
      <c r="A96" s="529"/>
      <c r="B96" s="508"/>
      <c r="C96" s="377"/>
      <c r="D96" s="364"/>
      <c r="E96" s="364"/>
      <c r="F96" s="364"/>
      <c r="G96" s="364"/>
      <c r="H96" s="364"/>
      <c r="I96" s="412"/>
      <c r="J96" s="433"/>
      <c r="K96" s="433"/>
      <c r="L96" s="412"/>
      <c r="M96" s="412"/>
    </row>
    <row r="97" spans="1:13" s="385" customFormat="1" ht="13.5" customHeight="1">
      <c r="A97" s="510"/>
      <c r="B97" s="402"/>
      <c r="C97" s="79" t="s">
        <v>45</v>
      </c>
      <c r="D97" s="79"/>
      <c r="E97" s="79"/>
      <c r="F97" s="79"/>
      <c r="G97" s="79"/>
      <c r="H97" s="79"/>
      <c r="I97" s="434"/>
      <c r="J97" s="435">
        <v>456</v>
      </c>
      <c r="K97" s="433"/>
      <c r="L97" s="435">
        <v>6083</v>
      </c>
      <c r="M97" s="389"/>
    </row>
    <row r="98" spans="1:13" s="385" customFormat="1" ht="15" customHeight="1">
      <c r="A98" s="510"/>
      <c r="B98" s="402"/>
      <c r="C98" s="79" t="s">
        <v>53</v>
      </c>
      <c r="D98" s="79"/>
      <c r="E98" s="79"/>
      <c r="F98" s="79"/>
      <c r="G98" s="79"/>
      <c r="H98" s="79"/>
      <c r="I98" s="389"/>
      <c r="J98" s="435">
        <v>41</v>
      </c>
      <c r="K98" s="433"/>
      <c r="L98" s="435">
        <v>1547</v>
      </c>
      <c r="M98" s="389"/>
    </row>
    <row r="99" spans="1:13" s="385" customFormat="1" ht="3" customHeight="1">
      <c r="A99" s="510"/>
      <c r="B99" s="402"/>
      <c r="C99" s="79"/>
      <c r="D99" s="79"/>
      <c r="E99" s="79"/>
      <c r="F99" s="79"/>
      <c r="G99" s="79"/>
      <c r="H99" s="79"/>
      <c r="I99" s="389"/>
      <c r="J99" s="435"/>
      <c r="K99" s="433"/>
      <c r="L99" s="435">
        <v>0</v>
      </c>
      <c r="M99" s="389"/>
    </row>
    <row r="100" spans="1:13" s="385" customFormat="1" ht="16.5" thickBot="1">
      <c r="A100" s="510"/>
      <c r="B100" s="402"/>
      <c r="C100" s="79" t="s">
        <v>75</v>
      </c>
      <c r="D100" s="79"/>
      <c r="E100" s="79"/>
      <c r="F100" s="79"/>
      <c r="G100" s="79"/>
      <c r="H100" s="79"/>
      <c r="I100" s="434"/>
      <c r="J100" s="403">
        <v>-17</v>
      </c>
      <c r="K100" s="530"/>
      <c r="L100" s="403">
        <v>-603</v>
      </c>
      <c r="M100" s="389"/>
    </row>
    <row r="101" spans="1:13" s="385" customFormat="1" ht="3" customHeight="1">
      <c r="A101" s="515"/>
      <c r="B101" s="489"/>
      <c r="C101" s="419"/>
      <c r="D101" s="492"/>
      <c r="E101" s="492"/>
      <c r="F101" s="492"/>
      <c r="G101" s="492"/>
      <c r="H101" s="492"/>
      <c r="I101" s="492"/>
      <c r="J101" s="492"/>
      <c r="K101" s="492"/>
      <c r="L101" s="492"/>
      <c r="M101" s="514"/>
    </row>
    <row r="102" spans="1:13" s="385" customFormat="1" ht="0.75" customHeight="1">
      <c r="A102" s="402"/>
      <c r="B102" s="402"/>
      <c r="C102" s="406"/>
      <c r="D102" s="79"/>
      <c r="E102" s="79"/>
      <c r="F102" s="79"/>
      <c r="G102" s="79"/>
      <c r="H102" s="79"/>
      <c r="I102" s="389"/>
      <c r="J102" s="401"/>
      <c r="K102" s="433"/>
      <c r="L102" s="389"/>
      <c r="M102" s="389"/>
    </row>
    <row r="103" spans="1:13" s="385" customFormat="1" ht="6" customHeight="1">
      <c r="A103" s="402"/>
      <c r="B103" s="402"/>
      <c r="C103" s="406"/>
      <c r="D103" s="79"/>
      <c r="E103" s="79"/>
      <c r="F103" s="79"/>
      <c r="G103" s="79"/>
      <c r="H103" s="79"/>
      <c r="I103" s="389"/>
      <c r="J103" s="401"/>
      <c r="K103" s="433"/>
      <c r="L103" s="389"/>
      <c r="M103" s="389"/>
    </row>
    <row r="104" spans="1:13" s="385" customFormat="1" ht="19.5" customHeight="1">
      <c r="A104" s="528" t="s">
        <v>172</v>
      </c>
      <c r="B104" s="402"/>
      <c r="C104" s="612" t="s">
        <v>178</v>
      </c>
      <c r="D104" s="597"/>
      <c r="E104" s="597"/>
      <c r="F104" s="597"/>
      <c r="G104" s="597"/>
      <c r="H104" s="597"/>
      <c r="I104" s="597"/>
      <c r="J104" s="437"/>
      <c r="K104" s="433"/>
      <c r="L104" s="437"/>
      <c r="M104" s="389"/>
    </row>
    <row r="105" spans="1:13" s="385" customFormat="1" ht="1.5" customHeight="1">
      <c r="A105" s="402"/>
      <c r="B105" s="402"/>
      <c r="C105" s="79"/>
      <c r="D105" s="79"/>
      <c r="E105" s="79"/>
      <c r="F105" s="79"/>
      <c r="G105" s="79"/>
      <c r="H105" s="79"/>
      <c r="I105" s="434"/>
      <c r="J105" s="437"/>
      <c r="K105" s="433"/>
      <c r="L105" s="437"/>
      <c r="M105" s="389"/>
    </row>
    <row r="106" spans="1:13" s="385" customFormat="1" ht="17.25" customHeight="1">
      <c r="A106" s="402"/>
      <c r="B106" s="402"/>
      <c r="C106" s="397" t="s">
        <v>38</v>
      </c>
      <c r="D106" s="79"/>
      <c r="E106" s="79"/>
      <c r="F106" s="79"/>
      <c r="G106" s="79"/>
      <c r="H106" s="79"/>
      <c r="I106" s="516"/>
      <c r="J106" s="435"/>
      <c r="K106" s="433"/>
      <c r="L106" s="435">
        <v>17927</v>
      </c>
      <c r="M106" s="389"/>
    </row>
    <row r="107" spans="1:13" s="385" customFormat="1" ht="2.25" customHeight="1">
      <c r="A107" s="402"/>
      <c r="B107" s="402"/>
      <c r="C107" s="417"/>
      <c r="D107" s="79"/>
      <c r="E107" s="79"/>
      <c r="F107" s="79"/>
      <c r="G107" s="79"/>
      <c r="H107" s="79"/>
      <c r="I107" s="516"/>
      <c r="J107" s="437"/>
      <c r="K107" s="433"/>
      <c r="L107" s="437"/>
      <c r="M107" s="389"/>
    </row>
    <row r="108" spans="1:13" s="385" customFormat="1" ht="15.75">
      <c r="A108" s="402"/>
      <c r="B108" s="402"/>
      <c r="C108" s="417" t="s">
        <v>46</v>
      </c>
      <c r="D108" s="79"/>
      <c r="E108" s="79"/>
      <c r="F108" s="79"/>
      <c r="J108" s="437"/>
      <c r="K108" s="433"/>
      <c r="L108" s="437">
        <v>15727</v>
      </c>
      <c r="M108" s="389"/>
    </row>
    <row r="109" spans="1:13" s="385" customFormat="1" ht="3" customHeight="1">
      <c r="A109" s="402"/>
      <c r="B109" s="402"/>
      <c r="C109" s="417"/>
      <c r="D109" s="79"/>
      <c r="E109" s="79"/>
      <c r="F109" s="79"/>
      <c r="J109" s="437"/>
      <c r="K109" s="433"/>
      <c r="L109" s="437"/>
      <c r="M109" s="389"/>
    </row>
    <row r="110" spans="1:13" s="385" customFormat="1" ht="3" customHeight="1">
      <c r="A110" s="402"/>
      <c r="B110" s="402"/>
      <c r="C110" s="417"/>
      <c r="D110" s="79"/>
      <c r="E110" s="79"/>
      <c r="F110" s="79"/>
      <c r="G110" s="79"/>
      <c r="H110" s="79"/>
      <c r="I110" s="516"/>
      <c r="J110" s="437"/>
      <c r="K110" s="433"/>
      <c r="L110" s="437"/>
      <c r="M110" s="389"/>
    </row>
    <row r="111" spans="1:13" s="385" customFormat="1" ht="16.5" thickBot="1">
      <c r="A111" s="402"/>
      <c r="B111" s="402"/>
      <c r="C111" s="397" t="s">
        <v>39</v>
      </c>
      <c r="D111" s="369"/>
      <c r="E111" s="369"/>
      <c r="F111" s="369"/>
      <c r="G111" s="369"/>
      <c r="H111" s="369"/>
      <c r="I111" s="516"/>
      <c r="J111" s="437"/>
      <c r="K111" s="433"/>
      <c r="L111" s="404">
        <v>15509</v>
      </c>
      <c r="M111" s="434"/>
    </row>
    <row r="112" spans="1:13" s="385" customFormat="1" ht="10.5" customHeight="1">
      <c r="A112" s="402"/>
      <c r="B112" s="402"/>
      <c r="D112" s="369"/>
      <c r="E112" s="369"/>
      <c r="F112" s="369"/>
      <c r="G112" s="369"/>
      <c r="H112" s="369"/>
      <c r="I112" s="422"/>
      <c r="J112" s="386"/>
      <c r="K112" s="386"/>
      <c r="L112" s="422"/>
      <c r="M112" s="386"/>
    </row>
    <row r="113" spans="1:13" s="385" customFormat="1" ht="14.25" customHeight="1">
      <c r="A113" s="402" t="s">
        <v>201</v>
      </c>
      <c r="B113" s="402" t="s">
        <v>47</v>
      </c>
      <c r="C113" s="458" t="s">
        <v>185</v>
      </c>
      <c r="D113" s="369"/>
      <c r="E113" s="369"/>
      <c r="F113" s="369"/>
      <c r="G113" s="369"/>
      <c r="H113" s="369"/>
      <c r="I113" s="422"/>
      <c r="J113" s="386"/>
      <c r="K113" s="386"/>
      <c r="L113" s="422"/>
      <c r="M113" s="386"/>
    </row>
    <row r="114" spans="1:13" s="511" customFormat="1" ht="47.25" customHeight="1">
      <c r="A114" s="531"/>
      <c r="B114" s="531"/>
      <c r="C114" s="568" t="s">
        <v>226</v>
      </c>
      <c r="D114" s="570"/>
      <c r="E114" s="570"/>
      <c r="F114" s="570"/>
      <c r="G114" s="570"/>
      <c r="H114" s="570"/>
      <c r="I114" s="570"/>
      <c r="J114" s="570"/>
      <c r="K114" s="570"/>
      <c r="L114" s="570"/>
      <c r="M114" s="447"/>
    </row>
    <row r="115" spans="1:13" s="385" customFormat="1" ht="4.5" customHeight="1">
      <c r="A115" s="402"/>
      <c r="B115" s="402"/>
      <c r="D115" s="374"/>
      <c r="E115" s="374"/>
      <c r="F115" s="374"/>
      <c r="G115" s="374"/>
      <c r="H115" s="401"/>
      <c r="I115" s="438"/>
      <c r="J115" s="438"/>
      <c r="K115" s="438"/>
      <c r="L115" s="401"/>
      <c r="M115" s="514"/>
    </row>
    <row r="116" spans="1:13" s="385" customFormat="1" ht="21" customHeight="1">
      <c r="A116" s="402" t="s">
        <v>202</v>
      </c>
      <c r="B116" s="402" t="s">
        <v>47</v>
      </c>
      <c r="C116" s="458" t="s">
        <v>186</v>
      </c>
      <c r="D116" s="369"/>
      <c r="E116" s="369"/>
      <c r="F116" s="369"/>
      <c r="G116" s="369"/>
      <c r="H116" s="369"/>
      <c r="I116" s="422"/>
      <c r="J116" s="386"/>
      <c r="K116" s="386"/>
      <c r="L116" s="422"/>
      <c r="M116" s="386"/>
    </row>
    <row r="117" spans="1:13" s="385" customFormat="1" ht="35.25" customHeight="1">
      <c r="A117" s="532" t="s">
        <v>55</v>
      </c>
      <c r="B117" s="532"/>
      <c r="C117" s="604" t="s">
        <v>286</v>
      </c>
      <c r="D117" s="570"/>
      <c r="E117" s="570"/>
      <c r="F117" s="570"/>
      <c r="G117" s="570"/>
      <c r="H117" s="570"/>
      <c r="I117" s="570"/>
      <c r="J117" s="570"/>
      <c r="K117" s="570"/>
      <c r="L117" s="570"/>
      <c r="M117" s="499"/>
    </row>
    <row r="118" spans="1:13" s="385" customFormat="1" ht="15" customHeight="1">
      <c r="A118" s="532"/>
      <c r="B118" s="532"/>
      <c r="C118" s="499" t="s">
        <v>106</v>
      </c>
      <c r="D118" s="500" t="s">
        <v>287</v>
      </c>
      <c r="E118" s="501"/>
      <c r="F118" s="501"/>
      <c r="G118" s="501"/>
      <c r="H118" s="501"/>
      <c r="I118" s="501"/>
      <c r="J118" s="501"/>
      <c r="K118" s="501"/>
      <c r="L118" s="501"/>
      <c r="M118" s="501"/>
    </row>
    <row r="119" spans="1:13" s="385" customFormat="1" ht="15" customHeight="1">
      <c r="A119" s="532"/>
      <c r="B119" s="532"/>
      <c r="C119" s="499" t="s">
        <v>107</v>
      </c>
      <c r="D119" s="500" t="s">
        <v>288</v>
      </c>
      <c r="E119" s="501"/>
      <c r="F119" s="501"/>
      <c r="G119" s="501"/>
      <c r="H119" s="501"/>
      <c r="I119" s="501"/>
      <c r="J119" s="501"/>
      <c r="K119" s="501"/>
      <c r="L119" s="501"/>
      <c r="M119" s="501"/>
    </row>
    <row r="120" spans="1:13" s="385" customFormat="1" ht="15" customHeight="1">
      <c r="A120" s="532"/>
      <c r="B120" s="532"/>
      <c r="C120" s="499" t="s">
        <v>264</v>
      </c>
      <c r="D120" s="500" t="s">
        <v>291</v>
      </c>
      <c r="E120" s="501"/>
      <c r="F120" s="501"/>
      <c r="G120" s="501"/>
      <c r="H120" s="501"/>
      <c r="I120" s="501"/>
      <c r="J120" s="501"/>
      <c r="K120" s="501"/>
      <c r="L120" s="501"/>
      <c r="M120" s="501"/>
    </row>
    <row r="121" spans="1:13" s="385" customFormat="1" ht="6" customHeight="1">
      <c r="A121" s="532"/>
      <c r="B121" s="532"/>
      <c r="C121" s="499"/>
      <c r="D121" s="500"/>
      <c r="E121" s="501"/>
      <c r="F121" s="501"/>
      <c r="G121" s="501"/>
      <c r="H121" s="501"/>
      <c r="I121" s="501"/>
      <c r="J121" s="501"/>
      <c r="K121" s="501"/>
      <c r="L121" s="501"/>
      <c r="M121" s="501"/>
    </row>
    <row r="122" spans="1:13" s="385" customFormat="1" ht="66.75" customHeight="1">
      <c r="A122" s="532"/>
      <c r="B122" s="532"/>
      <c r="C122" s="604" t="s">
        <v>306</v>
      </c>
      <c r="D122" s="570"/>
      <c r="E122" s="570"/>
      <c r="F122" s="570"/>
      <c r="G122" s="570"/>
      <c r="H122" s="570"/>
      <c r="I122" s="570"/>
      <c r="J122" s="570"/>
      <c r="K122" s="570"/>
      <c r="L122" s="570"/>
      <c r="M122" s="493"/>
    </row>
    <row r="123" spans="1:13" s="385" customFormat="1" ht="15" customHeight="1">
      <c r="A123" s="532"/>
      <c r="B123" s="532"/>
      <c r="C123" s="500" t="s">
        <v>269</v>
      </c>
      <c r="D123" s="501"/>
      <c r="E123" s="501"/>
      <c r="F123" s="501"/>
      <c r="G123" s="501"/>
      <c r="H123" s="501"/>
      <c r="I123" s="501"/>
      <c r="J123" s="501"/>
      <c r="K123" s="501"/>
      <c r="L123" s="501"/>
      <c r="M123" s="501"/>
    </row>
    <row r="124" spans="1:13" s="385" customFormat="1" ht="15.75" customHeight="1">
      <c r="A124" s="532"/>
      <c r="B124" s="532"/>
      <c r="C124" s="499" t="s">
        <v>106</v>
      </c>
      <c r="D124" s="500" t="s">
        <v>290</v>
      </c>
      <c r="E124" s="501"/>
      <c r="F124" s="501"/>
      <c r="G124" s="501"/>
      <c r="H124" s="501"/>
      <c r="I124" s="501"/>
      <c r="J124" s="501"/>
      <c r="K124" s="501"/>
      <c r="L124" s="501"/>
      <c r="M124" s="501"/>
    </row>
    <row r="125" spans="1:13" s="385" customFormat="1" ht="15" customHeight="1">
      <c r="A125" s="532"/>
      <c r="B125" s="532"/>
      <c r="C125" s="499" t="s">
        <v>107</v>
      </c>
      <c r="D125" s="608" t="s">
        <v>289</v>
      </c>
      <c r="E125" s="609"/>
      <c r="F125" s="609"/>
      <c r="G125" s="609"/>
      <c r="H125" s="609"/>
      <c r="I125" s="609"/>
      <c r="J125" s="609"/>
      <c r="K125" s="609"/>
      <c r="L125" s="609"/>
      <c r="M125" s="501"/>
    </row>
    <row r="126" spans="1:13" s="385" customFormat="1" ht="33" customHeight="1">
      <c r="A126" s="532"/>
      <c r="B126" s="532"/>
      <c r="C126" s="499" t="s">
        <v>264</v>
      </c>
      <c r="D126" s="608" t="s">
        <v>265</v>
      </c>
      <c r="E126" s="609"/>
      <c r="F126" s="609"/>
      <c r="G126" s="609"/>
      <c r="H126" s="609"/>
      <c r="I126" s="609"/>
      <c r="J126" s="609"/>
      <c r="K126" s="609"/>
      <c r="L126" s="609"/>
      <c r="M126" s="501"/>
    </row>
    <row r="127" spans="1:13" s="385" customFormat="1" ht="15" customHeight="1">
      <c r="A127" s="532"/>
      <c r="B127" s="532"/>
      <c r="C127" s="499" t="s">
        <v>266</v>
      </c>
      <c r="D127" s="608" t="s">
        <v>267</v>
      </c>
      <c r="E127" s="609"/>
      <c r="F127" s="609"/>
      <c r="G127" s="609"/>
      <c r="H127" s="609"/>
      <c r="I127" s="609"/>
      <c r="J127" s="609"/>
      <c r="K127" s="609"/>
      <c r="L127" s="609"/>
      <c r="M127" s="501"/>
    </row>
    <row r="128" spans="1:13" s="385" customFormat="1" ht="6" customHeight="1">
      <c r="A128" s="532"/>
      <c r="B128" s="532"/>
      <c r="C128" s="499"/>
      <c r="D128" s="533"/>
      <c r="E128" s="534"/>
      <c r="F128" s="534"/>
      <c r="G128" s="534"/>
      <c r="H128" s="534"/>
      <c r="I128" s="534"/>
      <c r="J128" s="534"/>
      <c r="K128" s="534"/>
      <c r="L128" s="534"/>
      <c r="M128" s="501"/>
    </row>
    <row r="129" spans="1:13" s="385" customFormat="1" ht="67.5" customHeight="1">
      <c r="A129" s="532" t="s">
        <v>172</v>
      </c>
      <c r="B129" s="532"/>
      <c r="C129" s="568" t="s">
        <v>268</v>
      </c>
      <c r="D129" s="570"/>
      <c r="E129" s="570"/>
      <c r="F129" s="570"/>
      <c r="G129" s="570"/>
      <c r="H129" s="570"/>
      <c r="I129" s="570"/>
      <c r="J129" s="570"/>
      <c r="K129" s="570"/>
      <c r="L129" s="570"/>
      <c r="M129" s="386"/>
    </row>
    <row r="130" spans="1:13" s="385" customFormat="1" ht="18.75" customHeight="1">
      <c r="A130" s="532"/>
      <c r="B130" s="532"/>
      <c r="C130" s="568" t="s">
        <v>332</v>
      </c>
      <c r="D130" s="570"/>
      <c r="E130" s="570"/>
      <c r="F130" s="570"/>
      <c r="G130" s="570"/>
      <c r="H130" s="570"/>
      <c r="I130" s="570"/>
      <c r="J130" s="570"/>
      <c r="K130" s="570"/>
      <c r="L130" s="570"/>
      <c r="M130" s="386"/>
    </row>
    <row r="131" spans="1:13" s="385" customFormat="1" ht="0.75" customHeight="1">
      <c r="A131" s="402"/>
      <c r="B131" s="402"/>
      <c r="C131" s="469"/>
      <c r="D131" s="369"/>
      <c r="E131" s="369"/>
      <c r="F131" s="369"/>
      <c r="G131" s="369"/>
      <c r="H131" s="369"/>
      <c r="I131" s="422"/>
      <c r="J131" s="386"/>
      <c r="K131" s="386"/>
      <c r="L131" s="422"/>
      <c r="M131" s="386"/>
    </row>
    <row r="132" spans="1:13" s="385" customFormat="1" ht="23.25" customHeight="1">
      <c r="A132" s="402" t="s">
        <v>214</v>
      </c>
      <c r="B132" s="402" t="s">
        <v>48</v>
      </c>
      <c r="C132" s="458" t="s">
        <v>187</v>
      </c>
      <c r="D132" s="369"/>
      <c r="E132" s="369"/>
      <c r="F132" s="369"/>
      <c r="G132" s="369"/>
      <c r="H132" s="369"/>
      <c r="I132" s="422"/>
      <c r="J132" s="386"/>
      <c r="K132" s="386"/>
      <c r="L132" s="422"/>
      <c r="M132" s="386"/>
    </row>
    <row r="133" spans="1:13" s="385" customFormat="1" ht="21" customHeight="1">
      <c r="A133" s="402"/>
      <c r="B133" s="402"/>
      <c r="C133" s="469" t="s">
        <v>180</v>
      </c>
      <c r="D133" s="369"/>
      <c r="E133" s="369"/>
      <c r="F133" s="369"/>
      <c r="G133" s="369"/>
      <c r="H133" s="369"/>
      <c r="I133" s="422"/>
      <c r="J133" s="386"/>
      <c r="K133" s="386"/>
      <c r="L133" s="422"/>
      <c r="M133" s="386"/>
    </row>
    <row r="134" spans="1:13" s="385" customFormat="1" ht="33.75" customHeight="1">
      <c r="A134" s="535"/>
      <c r="B134" s="515"/>
      <c r="C134" s="532" t="s">
        <v>106</v>
      </c>
      <c r="D134" s="568" t="s">
        <v>309</v>
      </c>
      <c r="E134" s="570"/>
      <c r="F134" s="570"/>
      <c r="G134" s="570"/>
      <c r="H134" s="570"/>
      <c r="I134" s="570"/>
      <c r="J134" s="570"/>
      <c r="K134" s="570"/>
      <c r="L134" s="570"/>
      <c r="M134" s="386"/>
    </row>
    <row r="135" spans="1:13" s="385" customFormat="1" ht="50.25" customHeight="1">
      <c r="A135" s="535"/>
      <c r="B135" s="515"/>
      <c r="C135" s="532" t="s">
        <v>107</v>
      </c>
      <c r="D135" s="568" t="s">
        <v>307</v>
      </c>
      <c r="E135" s="570"/>
      <c r="F135" s="570"/>
      <c r="G135" s="570"/>
      <c r="H135" s="570"/>
      <c r="I135" s="570"/>
      <c r="J135" s="570"/>
      <c r="K135" s="570"/>
      <c r="L135" s="570"/>
      <c r="M135" s="386"/>
    </row>
    <row r="136" spans="1:13" s="385" customFormat="1" ht="31.5" customHeight="1">
      <c r="A136" s="402"/>
      <c r="B136" s="402"/>
      <c r="C136" s="591" t="s">
        <v>66</v>
      </c>
      <c r="D136" s="565"/>
      <c r="E136" s="565"/>
      <c r="F136" s="565"/>
      <c r="G136" s="565"/>
      <c r="H136" s="565"/>
      <c r="I136" s="565"/>
      <c r="J136" s="565"/>
      <c r="K136" s="565"/>
      <c r="L136" s="565"/>
      <c r="M136" s="447"/>
    </row>
    <row r="137" spans="1:13" s="385" customFormat="1" ht="24" customHeight="1">
      <c r="A137" s="402" t="s">
        <v>215</v>
      </c>
      <c r="B137" s="402" t="s">
        <v>49</v>
      </c>
      <c r="C137" s="536" t="s">
        <v>188</v>
      </c>
      <c r="D137" s="369"/>
      <c r="E137" s="369"/>
      <c r="F137" s="369"/>
      <c r="G137" s="369"/>
      <c r="H137" s="369"/>
      <c r="I137" s="422"/>
      <c r="J137" s="386"/>
      <c r="K137" s="386"/>
      <c r="L137" s="422"/>
      <c r="M137" s="386"/>
    </row>
    <row r="138" spans="1:13" s="385" customFormat="1" ht="3" customHeight="1">
      <c r="A138" s="402" t="s">
        <v>215</v>
      </c>
      <c r="B138" s="402"/>
      <c r="C138" s="536"/>
      <c r="D138" s="369"/>
      <c r="E138" s="369"/>
      <c r="F138" s="369"/>
      <c r="G138" s="369"/>
      <c r="H138" s="369"/>
      <c r="I138" s="422"/>
      <c r="J138" s="386"/>
      <c r="K138" s="386"/>
      <c r="L138" s="422"/>
      <c r="M138" s="386"/>
    </row>
    <row r="139" spans="1:13" s="385" customFormat="1" ht="4.5" customHeight="1">
      <c r="A139" s="402"/>
      <c r="B139" s="402"/>
      <c r="C139" s="536"/>
      <c r="D139" s="369"/>
      <c r="E139" s="369"/>
      <c r="F139" s="369"/>
      <c r="G139" s="369"/>
      <c r="H139" s="369"/>
      <c r="I139" s="422"/>
      <c r="K139" s="434"/>
      <c r="L139" s="434"/>
      <c r="M139" s="386"/>
    </row>
    <row r="140" spans="1:13" s="385" customFormat="1" ht="14.25" customHeight="1">
      <c r="A140" s="402"/>
      <c r="B140" s="402"/>
      <c r="C140" s="537" t="s">
        <v>181</v>
      </c>
      <c r="D140" s="369"/>
      <c r="E140" s="369"/>
      <c r="F140" s="369"/>
      <c r="G140" s="369"/>
      <c r="H140" s="369"/>
      <c r="I140" s="422"/>
      <c r="J140" s="439"/>
      <c r="K140" s="434"/>
      <c r="L140" s="439" t="s">
        <v>58</v>
      </c>
      <c r="M140" s="386"/>
    </row>
    <row r="141" spans="1:13" s="385" customFormat="1" ht="15.75">
      <c r="A141" s="489"/>
      <c r="B141" s="489"/>
      <c r="C141" s="440" t="s">
        <v>67</v>
      </c>
      <c r="D141" s="364"/>
      <c r="E141" s="364"/>
      <c r="F141" s="364"/>
      <c r="G141" s="364"/>
      <c r="H141" s="364"/>
      <c r="I141" s="422"/>
      <c r="J141" s="437"/>
      <c r="K141" s="386"/>
      <c r="L141" s="437"/>
      <c r="M141" s="386"/>
    </row>
    <row r="142" spans="1:13" s="385" customFormat="1" ht="14.25" customHeight="1">
      <c r="A142" s="402"/>
      <c r="B142" s="402"/>
      <c r="C142" s="538" t="s">
        <v>68</v>
      </c>
      <c r="D142" s="369"/>
      <c r="E142" s="369"/>
      <c r="F142" s="369"/>
      <c r="G142" s="369"/>
      <c r="H142" s="369"/>
      <c r="I142" s="422"/>
      <c r="J142" s="437"/>
      <c r="K142" s="434"/>
      <c r="L142" s="437">
        <v>50000</v>
      </c>
      <c r="M142" s="386"/>
    </row>
    <row r="143" spans="1:13" s="385" customFormat="1" ht="15.75">
      <c r="A143" s="402"/>
      <c r="B143" s="402"/>
      <c r="C143" s="397" t="s">
        <v>69</v>
      </c>
      <c r="D143" s="79"/>
      <c r="E143" s="79"/>
      <c r="F143" s="79"/>
      <c r="G143" s="79"/>
      <c r="H143" s="79"/>
      <c r="J143" s="437"/>
      <c r="K143" s="386"/>
      <c r="L143" s="437">
        <v>555753</v>
      </c>
      <c r="M143" s="386"/>
    </row>
    <row r="144" spans="1:13" s="385" customFormat="1" ht="15.75">
      <c r="A144" s="402"/>
      <c r="B144" s="402"/>
      <c r="C144" s="410" t="s">
        <v>70</v>
      </c>
      <c r="D144" s="79"/>
      <c r="E144" s="79"/>
      <c r="F144" s="79"/>
      <c r="G144" s="79"/>
      <c r="H144" s="79"/>
      <c r="J144" s="437"/>
      <c r="K144" s="386"/>
      <c r="L144" s="441">
        <v>33357</v>
      </c>
      <c r="M144" s="386"/>
    </row>
    <row r="145" spans="1:13" s="385" customFormat="1" ht="15.75">
      <c r="A145" s="402"/>
      <c r="B145" s="402"/>
      <c r="C145" s="417"/>
      <c r="D145" s="79"/>
      <c r="E145" s="79"/>
      <c r="F145" s="79"/>
      <c r="G145" s="79"/>
      <c r="H145" s="79"/>
      <c r="J145" s="435"/>
      <c r="K145" s="386"/>
      <c r="L145" s="435">
        <v>639110</v>
      </c>
      <c r="M145" s="81"/>
    </row>
    <row r="146" spans="1:13" s="385" customFormat="1" ht="15.75">
      <c r="A146" s="402"/>
      <c r="B146" s="402"/>
      <c r="C146" s="397" t="s">
        <v>54</v>
      </c>
      <c r="D146" s="79"/>
      <c r="E146" s="79"/>
      <c r="F146" s="79"/>
      <c r="G146" s="79"/>
      <c r="H146" s="79"/>
      <c r="J146" s="442"/>
      <c r="K146" s="386"/>
      <c r="L146" s="442">
        <v>193434</v>
      </c>
      <c r="M146" s="386"/>
    </row>
    <row r="147" spans="1:13" s="385" customFormat="1" ht="16.5" thickBot="1">
      <c r="A147" s="402"/>
      <c r="B147" s="402"/>
      <c r="C147" s="417"/>
      <c r="D147" s="79"/>
      <c r="E147" s="79"/>
      <c r="F147" s="79"/>
      <c r="G147" s="79"/>
      <c r="H147" s="79"/>
      <c r="J147" s="435"/>
      <c r="K147" s="386"/>
      <c r="L147" s="443">
        <v>445676</v>
      </c>
      <c r="M147" s="386"/>
    </row>
    <row r="148" spans="1:13" s="385" customFormat="1" ht="0.75" customHeight="1">
      <c r="A148" s="402"/>
      <c r="B148" s="402"/>
      <c r="C148" s="417"/>
      <c r="D148" s="79"/>
      <c r="E148" s="79"/>
      <c r="F148" s="79"/>
      <c r="G148" s="79"/>
      <c r="H148" s="79"/>
      <c r="J148" s="435"/>
      <c r="K148" s="386"/>
      <c r="L148" s="435"/>
      <c r="M148" s="386"/>
    </row>
    <row r="149" spans="1:13" s="385" customFormat="1" ht="15.75">
      <c r="A149" s="402"/>
      <c r="B149" s="402"/>
      <c r="C149" s="417" t="s">
        <v>16</v>
      </c>
      <c r="D149" s="79"/>
      <c r="E149" s="79"/>
      <c r="F149" s="79"/>
      <c r="G149" s="79"/>
      <c r="H149" s="79"/>
      <c r="J149" s="435"/>
      <c r="K149" s="386"/>
      <c r="L149" s="435"/>
      <c r="M149" s="386"/>
    </row>
    <row r="150" spans="1:13" s="385" customFormat="1" ht="15.75">
      <c r="A150" s="402"/>
      <c r="B150" s="402"/>
      <c r="C150" s="481" t="s">
        <v>12</v>
      </c>
      <c r="D150" s="79"/>
      <c r="E150" s="79"/>
      <c r="F150" s="79"/>
      <c r="G150" s="79"/>
      <c r="H150" s="79"/>
      <c r="J150" s="435"/>
      <c r="K150" s="386"/>
      <c r="L150" s="435">
        <v>57248</v>
      </c>
      <c r="M150" s="386"/>
    </row>
    <row r="151" spans="1:13" s="385" customFormat="1" ht="15.75">
      <c r="A151" s="402"/>
      <c r="B151" s="402"/>
      <c r="C151" s="481" t="s">
        <v>13</v>
      </c>
      <c r="D151" s="79"/>
      <c r="E151" s="79"/>
      <c r="F151" s="79"/>
      <c r="G151" s="79"/>
      <c r="H151" s="79"/>
      <c r="J151" s="435"/>
      <c r="K151" s="386"/>
      <c r="L151" s="435">
        <v>29637</v>
      </c>
      <c r="M151" s="386"/>
    </row>
    <row r="152" spans="1:13" s="385" customFormat="1" ht="15.75">
      <c r="A152" s="402"/>
      <c r="B152" s="402"/>
      <c r="C152" s="481" t="s">
        <v>14</v>
      </c>
      <c r="D152" s="79"/>
      <c r="E152" s="79"/>
      <c r="F152" s="79"/>
      <c r="G152" s="79"/>
      <c r="H152" s="79"/>
      <c r="J152" s="435"/>
      <c r="K152" s="386"/>
      <c r="L152" s="435">
        <v>764232</v>
      </c>
      <c r="M152" s="386"/>
    </row>
    <row r="153" spans="1:13" s="385" customFormat="1" ht="15.75">
      <c r="A153" s="402"/>
      <c r="B153" s="402"/>
      <c r="C153" s="481" t="s">
        <v>15</v>
      </c>
      <c r="D153" s="79"/>
      <c r="E153" s="79"/>
      <c r="F153" s="79"/>
      <c r="G153" s="79"/>
      <c r="H153" s="79"/>
      <c r="J153" s="435"/>
      <c r="K153" s="386"/>
      <c r="L153" s="435">
        <v>193434</v>
      </c>
      <c r="M153" s="386"/>
    </row>
    <row r="154" spans="1:13" s="385" customFormat="1" ht="20.25" customHeight="1" thickBot="1">
      <c r="A154" s="402"/>
      <c r="B154" s="402"/>
      <c r="C154" s="417"/>
      <c r="D154" s="79"/>
      <c r="E154" s="79"/>
      <c r="F154" s="79"/>
      <c r="G154" s="79"/>
      <c r="H154" s="79"/>
      <c r="J154" s="435"/>
      <c r="K154" s="386"/>
      <c r="L154" s="443">
        <v>1044551</v>
      </c>
      <c r="M154" s="386"/>
    </row>
    <row r="155" spans="1:13" s="385" customFormat="1" ht="12" customHeight="1">
      <c r="A155" s="402"/>
      <c r="B155" s="402"/>
      <c r="C155" s="417"/>
      <c r="D155" s="79"/>
      <c r="E155" s="79"/>
      <c r="F155" s="79"/>
      <c r="G155" s="79"/>
      <c r="H155" s="79"/>
      <c r="I155" s="81"/>
      <c r="K155" s="386"/>
      <c r="L155" s="81"/>
      <c r="M155" s="386"/>
    </row>
    <row r="156" spans="1:13" s="385" customFormat="1" ht="31.5" customHeight="1">
      <c r="A156" s="402"/>
      <c r="B156" s="402"/>
      <c r="C156" s="568" t="s">
        <v>74</v>
      </c>
      <c r="D156" s="569"/>
      <c r="E156" s="569"/>
      <c r="F156" s="569"/>
      <c r="G156" s="569"/>
      <c r="H156" s="569"/>
      <c r="I156" s="569"/>
      <c r="J156" s="569"/>
      <c r="K156" s="569"/>
      <c r="L156" s="569"/>
      <c r="M156" s="386"/>
    </row>
    <row r="157" spans="1:13" s="385" customFormat="1" ht="3.75" customHeight="1">
      <c r="A157" s="402"/>
      <c r="B157" s="402"/>
      <c r="C157" s="447"/>
      <c r="D157" s="495"/>
      <c r="E157" s="495"/>
      <c r="F157" s="495"/>
      <c r="G157" s="495"/>
      <c r="H157" s="495"/>
      <c r="I157" s="495"/>
      <c r="J157" s="495"/>
      <c r="K157" s="495"/>
      <c r="L157" s="495"/>
      <c r="M157" s="386"/>
    </row>
    <row r="158" spans="1:13" ht="27" customHeight="1">
      <c r="A158" s="444" t="s">
        <v>216</v>
      </c>
      <c r="B158" s="444" t="s">
        <v>150</v>
      </c>
      <c r="C158" s="539" t="s">
        <v>192</v>
      </c>
      <c r="D158" s="504"/>
      <c r="E158" s="504"/>
      <c r="F158" s="504"/>
      <c r="G158" s="504"/>
      <c r="H158" s="504"/>
      <c r="I158" s="422"/>
      <c r="J158" s="386"/>
      <c r="K158" s="540"/>
      <c r="L158" s="422"/>
      <c r="M158" s="540"/>
    </row>
    <row r="159" spans="1:13" s="477" customFormat="1" ht="24" customHeight="1">
      <c r="A159" s="446"/>
      <c r="B159" s="446"/>
      <c r="C159" s="600" t="s">
        <v>212</v>
      </c>
      <c r="D159" s="601"/>
      <c r="E159" s="601"/>
      <c r="F159" s="601"/>
      <c r="G159" s="601"/>
      <c r="H159" s="601"/>
      <c r="I159" s="601"/>
      <c r="J159" s="601"/>
      <c r="K159" s="601"/>
      <c r="L159" s="601"/>
      <c r="M159" s="541"/>
    </row>
    <row r="160" spans="3:13" ht="38.25" customHeight="1" thickBot="1">
      <c r="C160" s="542"/>
      <c r="D160" s="276"/>
      <c r="E160" s="543" t="s">
        <v>213</v>
      </c>
      <c r="F160" s="543" t="s">
        <v>203</v>
      </c>
      <c r="G160" s="543" t="s">
        <v>204</v>
      </c>
      <c r="H160" s="544" t="s">
        <v>209</v>
      </c>
      <c r="I160" s="543" t="s">
        <v>205</v>
      </c>
      <c r="J160" s="543" t="s">
        <v>210</v>
      </c>
      <c r="K160" s="543" t="s">
        <v>240</v>
      </c>
      <c r="L160" s="543" t="s">
        <v>77</v>
      </c>
      <c r="M160" s="545"/>
    </row>
    <row r="161" spans="3:13" ht="24.75" customHeight="1">
      <c r="C161" s="542"/>
      <c r="D161" s="276"/>
      <c r="E161" s="546" t="s">
        <v>21</v>
      </c>
      <c r="F161" s="546" t="s">
        <v>21</v>
      </c>
      <c r="G161" s="546" t="s">
        <v>21</v>
      </c>
      <c r="H161" s="546" t="s">
        <v>21</v>
      </c>
      <c r="I161" s="546" t="s">
        <v>21</v>
      </c>
      <c r="J161" s="546" t="s">
        <v>21</v>
      </c>
      <c r="K161" s="546" t="s">
        <v>21</v>
      </c>
      <c r="L161" s="546" t="s">
        <v>21</v>
      </c>
      <c r="M161" s="545"/>
    </row>
    <row r="162" spans="3:13" ht="21" customHeight="1">
      <c r="C162" s="547" t="s">
        <v>108</v>
      </c>
      <c r="D162" s="276"/>
      <c r="E162" s="548"/>
      <c r="F162" s="548"/>
      <c r="G162" s="549"/>
      <c r="H162" s="549"/>
      <c r="I162" s="549"/>
      <c r="J162" s="549"/>
      <c r="K162" s="549"/>
      <c r="L162" s="549"/>
      <c r="M162" s="545"/>
    </row>
    <row r="163" spans="3:13" ht="8.25" customHeight="1">
      <c r="C163" s="547"/>
      <c r="D163" s="276"/>
      <c r="E163" s="548"/>
      <c r="F163" s="548"/>
      <c r="G163" s="549"/>
      <c r="H163" s="549"/>
      <c r="I163" s="549"/>
      <c r="J163" s="549"/>
      <c r="K163" s="549"/>
      <c r="L163" s="549"/>
      <c r="M163" s="545"/>
    </row>
    <row r="164" spans="3:13" ht="15" customHeight="1">
      <c r="C164" s="550" t="s">
        <v>60</v>
      </c>
      <c r="D164" s="276"/>
      <c r="E164" s="542"/>
      <c r="F164" s="542"/>
      <c r="G164" s="542"/>
      <c r="H164" s="542"/>
      <c r="I164" s="542"/>
      <c r="J164" s="542"/>
      <c r="K164" s="542"/>
      <c r="L164" s="542"/>
      <c r="M164" s="551"/>
    </row>
    <row r="165" spans="3:13" ht="15" customHeight="1">
      <c r="C165" s="542" t="s">
        <v>206</v>
      </c>
      <c r="D165" s="276"/>
      <c r="E165" s="542">
        <v>7675</v>
      </c>
      <c r="F165" s="542">
        <v>239170</v>
      </c>
      <c r="G165" s="542">
        <v>142060</v>
      </c>
      <c r="H165" s="542">
        <v>37949</v>
      </c>
      <c r="I165" s="542">
        <v>282287</v>
      </c>
      <c r="J165" s="542">
        <v>23630</v>
      </c>
      <c r="K165" s="542">
        <v>-36415</v>
      </c>
      <c r="L165" s="542">
        <v>696356</v>
      </c>
      <c r="M165" s="551"/>
    </row>
    <row r="166" spans="3:13" ht="18" customHeight="1">
      <c r="C166" s="552" t="s">
        <v>207</v>
      </c>
      <c r="D166" s="276"/>
      <c r="E166" s="552">
        <v>0</v>
      </c>
      <c r="F166" s="552">
        <v>-16075</v>
      </c>
      <c r="G166" s="552">
        <v>-3390</v>
      </c>
      <c r="H166" s="552">
        <v>0</v>
      </c>
      <c r="I166" s="552">
        <v>-16950</v>
      </c>
      <c r="J166" s="552">
        <v>0</v>
      </c>
      <c r="K166" s="552">
        <v>36415</v>
      </c>
      <c r="L166" s="542">
        <v>0</v>
      </c>
      <c r="M166" s="551"/>
    </row>
    <row r="167" spans="3:13" ht="18" customHeight="1" thickBot="1">
      <c r="C167" s="542" t="s">
        <v>208</v>
      </c>
      <c r="D167" s="276"/>
      <c r="E167" s="277">
        <f aca="true" t="shared" si="0" ref="E167:L167">SUM(E165:E166)</f>
        <v>7675</v>
      </c>
      <c r="F167" s="277">
        <f t="shared" si="0"/>
        <v>223095</v>
      </c>
      <c r="G167" s="277">
        <f t="shared" si="0"/>
        <v>138670</v>
      </c>
      <c r="H167" s="277">
        <f t="shared" si="0"/>
        <v>37949</v>
      </c>
      <c r="I167" s="277">
        <f t="shared" si="0"/>
        <v>265337</v>
      </c>
      <c r="J167" s="277">
        <f t="shared" si="0"/>
        <v>23630</v>
      </c>
      <c r="K167" s="277">
        <f t="shared" si="0"/>
        <v>0</v>
      </c>
      <c r="L167" s="277">
        <f t="shared" si="0"/>
        <v>696356</v>
      </c>
      <c r="M167" s="551"/>
    </row>
    <row r="168" spans="3:13" ht="15" customHeight="1">
      <c r="C168" s="542"/>
      <c r="D168" s="276"/>
      <c r="E168" s="542"/>
      <c r="F168" s="542"/>
      <c r="G168" s="542"/>
      <c r="H168" s="542"/>
      <c r="I168" s="542"/>
      <c r="J168" s="542"/>
      <c r="K168" s="542"/>
      <c r="L168" s="542"/>
      <c r="M168" s="551"/>
    </row>
    <row r="169" spans="3:13" ht="15" customHeight="1">
      <c r="C169" s="550" t="s">
        <v>211</v>
      </c>
      <c r="D169" s="276"/>
      <c r="E169" s="542"/>
      <c r="F169" s="542"/>
      <c r="G169" s="542"/>
      <c r="H169" s="542"/>
      <c r="I169" s="542"/>
      <c r="J169" s="542"/>
      <c r="K169" s="542"/>
      <c r="L169" s="542"/>
      <c r="M169" s="551"/>
    </row>
    <row r="170" spans="3:13" ht="15" customHeight="1">
      <c r="C170" s="596" t="s">
        <v>227</v>
      </c>
      <c r="D170" s="597"/>
      <c r="E170" s="553"/>
      <c r="F170" s="553"/>
      <c r="G170" s="553"/>
      <c r="H170" s="553"/>
      <c r="I170" s="553"/>
      <c r="J170" s="553"/>
      <c r="K170" s="553"/>
      <c r="L170" s="553"/>
      <c r="M170" s="551"/>
    </row>
    <row r="171" spans="3:13" ht="15" customHeight="1">
      <c r="C171" s="598" t="s">
        <v>254</v>
      </c>
      <c r="D171" s="597"/>
      <c r="E171" s="542">
        <v>-5589</v>
      </c>
      <c r="F171" s="542">
        <v>54200</v>
      </c>
      <c r="G171" s="542">
        <v>43789</v>
      </c>
      <c r="H171" s="542">
        <v>524</v>
      </c>
      <c r="I171" s="542">
        <v>-11128</v>
      </c>
      <c r="J171" s="542">
        <v>-6180</v>
      </c>
      <c r="K171" s="542">
        <v>0</v>
      </c>
      <c r="L171" s="542">
        <f aca="true" t="shared" si="1" ref="L171:L177">SUM(E171:K171)</f>
        <v>75616</v>
      </c>
      <c r="M171" s="551"/>
    </row>
    <row r="172" spans="3:13" ht="15" customHeight="1">
      <c r="C172" s="542" t="s">
        <v>223</v>
      </c>
      <c r="D172" s="276"/>
      <c r="E172" s="542">
        <v>-50943</v>
      </c>
      <c r="F172" s="542">
        <v>-17259</v>
      </c>
      <c r="G172" s="542">
        <v>-5476</v>
      </c>
      <c r="H172" s="542">
        <v>291</v>
      </c>
      <c r="I172" s="542">
        <v>-5763</v>
      </c>
      <c r="J172" s="542">
        <v>-1449</v>
      </c>
      <c r="K172" s="542">
        <v>40059</v>
      </c>
      <c r="L172" s="542">
        <f t="shared" si="1"/>
        <v>-40540</v>
      </c>
      <c r="M172" s="551"/>
    </row>
    <row r="173" spans="3:13" ht="15" customHeight="1">
      <c r="C173" s="542" t="s">
        <v>127</v>
      </c>
      <c r="D173" s="276"/>
      <c r="E173" s="542">
        <v>11153</v>
      </c>
      <c r="F173" s="542">
        <v>25685</v>
      </c>
      <c r="G173" s="542">
        <v>3344</v>
      </c>
      <c r="H173" s="542">
        <v>20</v>
      </c>
      <c r="I173" s="542">
        <v>320</v>
      </c>
      <c r="J173" s="542">
        <v>165</v>
      </c>
      <c r="K173" s="542">
        <v>-40059</v>
      </c>
      <c r="L173" s="542">
        <f t="shared" si="1"/>
        <v>628</v>
      </c>
      <c r="M173" s="551"/>
    </row>
    <row r="174" spans="3:13" ht="15" customHeight="1">
      <c r="C174" s="596" t="s">
        <v>228</v>
      </c>
      <c r="D174" s="597"/>
      <c r="E174" s="476"/>
      <c r="F174" s="476"/>
      <c r="G174" s="476"/>
      <c r="H174" s="476"/>
      <c r="I174" s="476"/>
      <c r="J174" s="476"/>
      <c r="K174" s="542"/>
      <c r="L174" s="542">
        <f t="shared" si="1"/>
        <v>0</v>
      </c>
      <c r="M174" s="551"/>
    </row>
    <row r="175" spans="3:13" ht="15" customHeight="1">
      <c r="C175" s="596" t="s">
        <v>253</v>
      </c>
      <c r="D175" s="597"/>
      <c r="E175" s="476">
        <v>-328</v>
      </c>
      <c r="F175" s="476">
        <v>0</v>
      </c>
      <c r="G175" s="476">
        <v>0</v>
      </c>
      <c r="H175" s="476">
        <v>0</v>
      </c>
      <c r="I175" s="476">
        <v>0</v>
      </c>
      <c r="J175" s="476">
        <v>0</v>
      </c>
      <c r="K175" s="542">
        <v>0</v>
      </c>
      <c r="L175" s="542">
        <f t="shared" si="1"/>
        <v>-328</v>
      </c>
      <c r="M175" s="551"/>
    </row>
    <row r="176" spans="3:13" ht="15" customHeight="1">
      <c r="C176" s="592" t="s">
        <v>229</v>
      </c>
      <c r="D176" s="592"/>
      <c r="E176" s="554"/>
      <c r="F176" s="554"/>
      <c r="G176" s="554"/>
      <c r="H176" s="554"/>
      <c r="I176" s="554"/>
      <c r="J176" s="554"/>
      <c r="K176" s="554"/>
      <c r="L176" s="550">
        <f t="shared" si="1"/>
        <v>0</v>
      </c>
      <c r="M176" s="545"/>
    </row>
    <row r="177" spans="1:13" s="276" customFormat="1" ht="15" customHeight="1">
      <c r="A177" s="445"/>
      <c r="B177" s="445"/>
      <c r="C177" s="592" t="s">
        <v>255</v>
      </c>
      <c r="D177" s="592"/>
      <c r="E177" s="555">
        <v>37340.722299999994</v>
      </c>
      <c r="F177" s="555">
        <v>826</v>
      </c>
      <c r="G177" s="555">
        <v>33</v>
      </c>
      <c r="H177" s="555">
        <v>15898</v>
      </c>
      <c r="I177" s="555">
        <v>3173</v>
      </c>
      <c r="J177" s="555">
        <v>371</v>
      </c>
      <c r="K177" s="555">
        <v>0</v>
      </c>
      <c r="L177" s="542">
        <f t="shared" si="1"/>
        <v>57641.722299999994</v>
      </c>
      <c r="M177" s="551"/>
    </row>
    <row r="178" spans="3:13" ht="13.5" customHeight="1">
      <c r="C178" s="542" t="s">
        <v>258</v>
      </c>
      <c r="D178" s="276"/>
      <c r="E178" s="593">
        <f aca="true" t="shared" si="2" ref="E178:L178">SUM(E171:E177)</f>
        <v>-8366.277700000006</v>
      </c>
      <c r="F178" s="593">
        <f t="shared" si="2"/>
        <v>63452</v>
      </c>
      <c r="G178" s="593">
        <f t="shared" si="2"/>
        <v>41690</v>
      </c>
      <c r="H178" s="593">
        <f t="shared" si="2"/>
        <v>16733</v>
      </c>
      <c r="I178" s="593">
        <f t="shared" si="2"/>
        <v>-13398</v>
      </c>
      <c r="J178" s="593">
        <f t="shared" si="2"/>
        <v>-7093</v>
      </c>
      <c r="K178" s="593">
        <f t="shared" si="2"/>
        <v>0</v>
      </c>
      <c r="L178" s="593">
        <f t="shared" si="2"/>
        <v>93017.7223</v>
      </c>
      <c r="M178" s="556"/>
    </row>
    <row r="179" spans="3:13" ht="14.25" customHeight="1">
      <c r="C179" s="542" t="s">
        <v>257</v>
      </c>
      <c r="D179" s="276"/>
      <c r="E179" s="594"/>
      <c r="F179" s="594"/>
      <c r="G179" s="594"/>
      <c r="H179" s="594"/>
      <c r="I179" s="594"/>
      <c r="J179" s="594"/>
      <c r="K179" s="594"/>
      <c r="L179" s="595"/>
      <c r="M179" s="556"/>
    </row>
    <row r="180" spans="1:13" s="477" customFormat="1" ht="20.25" customHeight="1">
      <c r="A180" s="446"/>
      <c r="B180" s="446"/>
      <c r="C180" s="552" t="s">
        <v>22</v>
      </c>
      <c r="D180" s="552"/>
      <c r="E180" s="557"/>
      <c r="F180" s="557"/>
      <c r="G180" s="557"/>
      <c r="H180" s="557"/>
      <c r="I180" s="557"/>
      <c r="J180" s="557"/>
      <c r="K180" s="557"/>
      <c r="L180" s="486">
        <f>'Consol PL'!I18</f>
        <v>-54621.5847</v>
      </c>
      <c r="M180" s="541"/>
    </row>
    <row r="181" spans="3:13" ht="20.25" customHeight="1">
      <c r="C181" s="542" t="s">
        <v>24</v>
      </c>
      <c r="D181" s="542"/>
      <c r="E181" s="550"/>
      <c r="F181" s="550"/>
      <c r="G181" s="550"/>
      <c r="H181" s="550"/>
      <c r="I181" s="550"/>
      <c r="J181" s="550"/>
      <c r="K181" s="550"/>
      <c r="L181" s="542">
        <f>SUM(L178:L180)</f>
        <v>38396.137599999995</v>
      </c>
      <c r="M181" s="545"/>
    </row>
    <row r="182" spans="1:13" s="477" customFormat="1" ht="18" customHeight="1">
      <c r="A182" s="446"/>
      <c r="B182" s="446"/>
      <c r="C182" s="552" t="s">
        <v>25</v>
      </c>
      <c r="D182" s="552"/>
      <c r="E182" s="557"/>
      <c r="F182" s="557"/>
      <c r="G182" s="557"/>
      <c r="H182" s="557"/>
      <c r="I182" s="557"/>
      <c r="J182" s="557"/>
      <c r="K182" s="557"/>
      <c r="L182" s="552">
        <f>'Consol PL'!I21</f>
        <v>-23101</v>
      </c>
      <c r="M182" s="541"/>
    </row>
    <row r="183" spans="3:13" ht="18.75" customHeight="1" thickBot="1">
      <c r="C183" s="542" t="s">
        <v>85</v>
      </c>
      <c r="D183" s="542"/>
      <c r="E183" s="550"/>
      <c r="F183" s="550"/>
      <c r="G183" s="550"/>
      <c r="H183" s="550"/>
      <c r="I183" s="550"/>
      <c r="J183" s="550"/>
      <c r="K183" s="550"/>
      <c r="L183" s="277">
        <f>SUM(L181:L182)</f>
        <v>15295.137599999995</v>
      </c>
      <c r="M183" s="545"/>
    </row>
    <row r="184" spans="3:13" ht="15" customHeight="1">
      <c r="C184" s="558"/>
      <c r="D184" s="542"/>
      <c r="E184" s="542"/>
      <c r="F184" s="542"/>
      <c r="G184" s="542"/>
      <c r="H184" s="542"/>
      <c r="I184" s="542"/>
      <c r="J184" s="542"/>
      <c r="K184" s="542"/>
      <c r="L184" s="476"/>
      <c r="M184" s="545"/>
    </row>
    <row r="185" spans="3:13" ht="15" customHeight="1">
      <c r="C185" s="558"/>
      <c r="D185" s="542"/>
      <c r="E185" s="542"/>
      <c r="F185" s="542"/>
      <c r="G185" s="542"/>
      <c r="H185" s="542"/>
      <c r="I185" s="542"/>
      <c r="J185" s="542"/>
      <c r="K185" s="542"/>
      <c r="L185" s="476"/>
      <c r="M185" s="545"/>
    </row>
    <row r="186" spans="3:13" ht="40.5" customHeight="1" thickBot="1">
      <c r="C186" s="542"/>
      <c r="D186" s="276"/>
      <c r="E186" s="543" t="s">
        <v>213</v>
      </c>
      <c r="F186" s="543" t="s">
        <v>203</v>
      </c>
      <c r="G186" s="543" t="s">
        <v>204</v>
      </c>
      <c r="H186" s="544" t="s">
        <v>209</v>
      </c>
      <c r="I186" s="543" t="s">
        <v>205</v>
      </c>
      <c r="J186" s="543" t="s">
        <v>210</v>
      </c>
      <c r="K186" s="543" t="s">
        <v>240</v>
      </c>
      <c r="L186" s="543" t="s">
        <v>77</v>
      </c>
      <c r="M186" s="545"/>
    </row>
    <row r="187" spans="3:13" ht="24" customHeight="1">
      <c r="C187" s="542"/>
      <c r="D187" s="276"/>
      <c r="E187" s="546" t="s">
        <v>21</v>
      </c>
      <c r="F187" s="546" t="s">
        <v>21</v>
      </c>
      <c r="G187" s="546" t="s">
        <v>153</v>
      </c>
      <c r="H187" s="546" t="s">
        <v>153</v>
      </c>
      <c r="I187" s="546" t="s">
        <v>153</v>
      </c>
      <c r="J187" s="546" t="s">
        <v>153</v>
      </c>
      <c r="K187" s="546" t="s">
        <v>153</v>
      </c>
      <c r="L187" s="559" t="s">
        <v>153</v>
      </c>
      <c r="M187" s="545"/>
    </row>
    <row r="188" spans="3:13" ht="23.25" customHeight="1">
      <c r="C188" s="547" t="s">
        <v>109</v>
      </c>
      <c r="D188" s="276"/>
      <c r="E188" s="548"/>
      <c r="F188" s="548"/>
      <c r="G188" s="549"/>
      <c r="H188" s="549"/>
      <c r="I188" s="549"/>
      <c r="J188" s="549"/>
      <c r="K188" s="549"/>
      <c r="L188" s="549"/>
      <c r="M188" s="545"/>
    </row>
    <row r="189" spans="3:13" ht="9" customHeight="1">
      <c r="C189" s="547"/>
      <c r="D189" s="276"/>
      <c r="E189" s="548"/>
      <c r="F189" s="548"/>
      <c r="G189" s="549"/>
      <c r="H189" s="549"/>
      <c r="I189" s="549"/>
      <c r="J189" s="549"/>
      <c r="K189" s="549"/>
      <c r="L189" s="549"/>
      <c r="M189" s="545"/>
    </row>
    <row r="190" spans="3:13" ht="15" customHeight="1">
      <c r="C190" s="550" t="s">
        <v>60</v>
      </c>
      <c r="D190" s="276"/>
      <c r="E190" s="542"/>
      <c r="F190" s="542"/>
      <c r="G190" s="542"/>
      <c r="H190" s="542"/>
      <c r="I190" s="542"/>
      <c r="J190" s="542"/>
      <c r="K190" s="542"/>
      <c r="L190" s="542"/>
      <c r="M190" s="545"/>
    </row>
    <row r="191" spans="3:13" ht="15" customHeight="1">
      <c r="C191" s="542" t="s">
        <v>206</v>
      </c>
      <c r="D191" s="276"/>
      <c r="E191" s="542">
        <v>7003</v>
      </c>
      <c r="F191" s="542">
        <v>176287</v>
      </c>
      <c r="G191" s="542">
        <v>201996</v>
      </c>
      <c r="H191" s="542">
        <v>37803</v>
      </c>
      <c r="I191" s="542">
        <f>214135+85336</f>
        <v>299471</v>
      </c>
      <c r="J191" s="542">
        <v>22740</v>
      </c>
      <c r="K191" s="542">
        <v>-27914</v>
      </c>
      <c r="L191" s="542">
        <f>SUM(E191:K191)</f>
        <v>717386</v>
      </c>
      <c r="M191" s="545"/>
    </row>
    <row r="192" spans="3:13" ht="20.25" customHeight="1">
      <c r="C192" s="552" t="s">
        <v>207</v>
      </c>
      <c r="D192" s="276"/>
      <c r="E192" s="552">
        <v>0</v>
      </c>
      <c r="F192" s="552">
        <v>-10411</v>
      </c>
      <c r="G192" s="552">
        <v>-3296</v>
      </c>
      <c r="H192" s="552">
        <v>0</v>
      </c>
      <c r="I192" s="552">
        <v>-14207</v>
      </c>
      <c r="J192" s="552">
        <v>0</v>
      </c>
      <c r="K192" s="552">
        <v>27914</v>
      </c>
      <c r="L192" s="542">
        <f>SUM(E192:K192)</f>
        <v>0</v>
      </c>
      <c r="M192" s="545"/>
    </row>
    <row r="193" spans="3:13" ht="18" customHeight="1" thickBot="1">
      <c r="C193" s="542" t="s">
        <v>208</v>
      </c>
      <c r="D193" s="276"/>
      <c r="E193" s="277">
        <f>SUM(E191:E192)</f>
        <v>7003</v>
      </c>
      <c r="F193" s="277">
        <f aca="true" t="shared" si="3" ref="F193:L193">SUM(F191:F192)</f>
        <v>165876</v>
      </c>
      <c r="G193" s="277">
        <f t="shared" si="3"/>
        <v>198700</v>
      </c>
      <c r="H193" s="277">
        <f t="shared" si="3"/>
        <v>37803</v>
      </c>
      <c r="I193" s="277">
        <f t="shared" si="3"/>
        <v>285264</v>
      </c>
      <c r="J193" s="277">
        <f t="shared" si="3"/>
        <v>22740</v>
      </c>
      <c r="K193" s="277">
        <f t="shared" si="3"/>
        <v>0</v>
      </c>
      <c r="L193" s="277">
        <f t="shared" si="3"/>
        <v>717386</v>
      </c>
      <c r="M193" s="545"/>
    </row>
    <row r="194" spans="3:13" ht="15" customHeight="1">
      <c r="C194" s="542"/>
      <c r="D194" s="276"/>
      <c r="E194" s="542"/>
      <c r="F194" s="542"/>
      <c r="G194" s="542"/>
      <c r="H194" s="542"/>
      <c r="I194" s="542"/>
      <c r="J194" s="542"/>
      <c r="K194" s="542"/>
      <c r="L194" s="542"/>
      <c r="M194" s="545"/>
    </row>
    <row r="195" spans="3:13" ht="15" customHeight="1">
      <c r="C195" s="550" t="s">
        <v>211</v>
      </c>
      <c r="D195" s="276"/>
      <c r="E195" s="542"/>
      <c r="F195" s="542"/>
      <c r="G195" s="542"/>
      <c r="H195" s="542"/>
      <c r="I195" s="542"/>
      <c r="J195" s="542"/>
      <c r="K195" s="542"/>
      <c r="L195" s="542"/>
      <c r="M195" s="545"/>
    </row>
    <row r="196" spans="3:13" ht="15" customHeight="1">
      <c r="C196" s="596" t="s">
        <v>227</v>
      </c>
      <c r="D196" s="597"/>
      <c r="E196" s="542"/>
      <c r="F196" s="542"/>
      <c r="G196" s="542"/>
      <c r="H196" s="542"/>
      <c r="I196" s="542"/>
      <c r="J196" s="542"/>
      <c r="K196" s="542"/>
      <c r="L196" s="542"/>
      <c r="M196" s="545"/>
    </row>
    <row r="197" spans="3:13" ht="15" customHeight="1">
      <c r="C197" s="598" t="s">
        <v>254</v>
      </c>
      <c r="D197" s="597"/>
      <c r="E197" s="542">
        <v>-2541</v>
      </c>
      <c r="F197" s="542">
        <f>12965-533-4635</f>
        <v>7797</v>
      </c>
      <c r="G197" s="542">
        <f>55436+4635</f>
        <v>60071</v>
      </c>
      <c r="H197" s="542">
        <f>1063-1</f>
        <v>1062</v>
      </c>
      <c r="I197" s="542">
        <f>-157+1</f>
        <v>-156</v>
      </c>
      <c r="J197" s="542">
        <v>-4811</v>
      </c>
      <c r="K197" s="542">
        <v>0</v>
      </c>
      <c r="L197" s="542">
        <f aca="true" t="shared" si="4" ref="L197:L203">SUM(E197:K197)</f>
        <v>61422</v>
      </c>
      <c r="M197" s="545"/>
    </row>
    <row r="198" spans="3:13" ht="15" customHeight="1">
      <c r="C198" s="542" t="s">
        <v>223</v>
      </c>
      <c r="D198" s="276"/>
      <c r="E198" s="542">
        <v>-48818</v>
      </c>
      <c r="F198" s="542">
        <f>-12032+4635</f>
        <v>-7397</v>
      </c>
      <c r="G198" s="542">
        <f>-990-4635</f>
        <v>-5625</v>
      </c>
      <c r="H198" s="542">
        <v>-466</v>
      </c>
      <c r="I198" s="542">
        <v>-6837</v>
      </c>
      <c r="J198" s="542">
        <v>-700</v>
      </c>
      <c r="K198" s="542">
        <v>37301</v>
      </c>
      <c r="L198" s="542">
        <f t="shared" si="4"/>
        <v>-32542</v>
      </c>
      <c r="M198" s="545"/>
    </row>
    <row r="199" spans="3:13" ht="15" customHeight="1">
      <c r="C199" s="542" t="s">
        <v>127</v>
      </c>
      <c r="D199" s="276"/>
      <c r="E199" s="542">
        <v>13401</v>
      </c>
      <c r="F199" s="542">
        <v>23432</v>
      </c>
      <c r="G199" s="542">
        <v>68</v>
      </c>
      <c r="H199" s="542">
        <v>74</v>
      </c>
      <c r="I199" s="542">
        <v>270</v>
      </c>
      <c r="J199" s="542">
        <v>195</v>
      </c>
      <c r="K199" s="542">
        <v>-37301</v>
      </c>
      <c r="L199" s="542">
        <f t="shared" si="4"/>
        <v>139</v>
      </c>
      <c r="M199" s="545"/>
    </row>
    <row r="200" spans="3:13" ht="15" customHeight="1">
      <c r="C200" s="596" t="s">
        <v>228</v>
      </c>
      <c r="D200" s="597"/>
      <c r="E200" s="476"/>
      <c r="F200" s="476"/>
      <c r="G200" s="476"/>
      <c r="H200" s="476"/>
      <c r="I200" s="476"/>
      <c r="J200" s="476"/>
      <c r="K200" s="542"/>
      <c r="L200" s="542">
        <f t="shared" si="4"/>
        <v>0</v>
      </c>
      <c r="M200" s="545"/>
    </row>
    <row r="201" spans="3:13" ht="15" customHeight="1">
      <c r="C201" s="596" t="s">
        <v>253</v>
      </c>
      <c r="D201" s="597"/>
      <c r="E201" s="476">
        <v>-106</v>
      </c>
      <c r="F201" s="476">
        <v>0</v>
      </c>
      <c r="G201" s="476">
        <v>0</v>
      </c>
      <c r="H201" s="476">
        <v>0</v>
      </c>
      <c r="I201" s="476">
        <v>0</v>
      </c>
      <c r="J201" s="476">
        <v>0</v>
      </c>
      <c r="K201" s="542">
        <v>0</v>
      </c>
      <c r="L201" s="542">
        <f t="shared" si="4"/>
        <v>-106</v>
      </c>
      <c r="M201" s="545"/>
    </row>
    <row r="202" spans="3:13" ht="15" customHeight="1">
      <c r="C202" s="592" t="s">
        <v>229</v>
      </c>
      <c r="D202" s="592"/>
      <c r="E202" s="476"/>
      <c r="F202" s="476"/>
      <c r="G202" s="476"/>
      <c r="H202" s="476"/>
      <c r="I202" s="476"/>
      <c r="J202" s="476"/>
      <c r="K202" s="476"/>
      <c r="L202" s="542">
        <f t="shared" si="4"/>
        <v>0</v>
      </c>
      <c r="M202" s="545"/>
    </row>
    <row r="203" spans="3:13" ht="15" customHeight="1">
      <c r="C203" s="592" t="s">
        <v>255</v>
      </c>
      <c r="D203" s="592"/>
      <c r="E203" s="476">
        <v>-77772.971</v>
      </c>
      <c r="F203" s="555">
        <v>820</v>
      </c>
      <c r="G203" s="555">
        <v>153</v>
      </c>
      <c r="H203" s="555">
        <v>16164.5</v>
      </c>
      <c r="I203" s="555">
        <v>2385</v>
      </c>
      <c r="J203" s="555">
        <v>413</v>
      </c>
      <c r="K203" s="555">
        <v>0</v>
      </c>
      <c r="L203" s="555">
        <f t="shared" si="4"/>
        <v>-57837.471000000005</v>
      </c>
      <c r="M203" s="545"/>
    </row>
    <row r="204" spans="3:13" ht="13.5" customHeight="1">
      <c r="C204" s="542" t="s">
        <v>258</v>
      </c>
      <c r="D204" s="276"/>
      <c r="E204" s="593">
        <f>SUM(E197:E203)</f>
        <v>-115836.971</v>
      </c>
      <c r="F204" s="593">
        <f aca="true" t="shared" si="5" ref="F204:K204">SUM(F197:F203)</f>
        <v>24652</v>
      </c>
      <c r="G204" s="593">
        <f t="shared" si="5"/>
        <v>54667</v>
      </c>
      <c r="H204" s="593">
        <f t="shared" si="5"/>
        <v>16834.5</v>
      </c>
      <c r="I204" s="593">
        <f t="shared" si="5"/>
        <v>-4338</v>
      </c>
      <c r="J204" s="593">
        <f t="shared" si="5"/>
        <v>-4903</v>
      </c>
      <c r="K204" s="593">
        <f t="shared" si="5"/>
        <v>0</v>
      </c>
      <c r="L204" s="593">
        <f>SUM(L197:L203)</f>
        <v>-28924.471000000005</v>
      </c>
      <c r="M204" s="545"/>
    </row>
    <row r="205" spans="3:13" ht="12" customHeight="1">
      <c r="C205" s="542" t="s">
        <v>257</v>
      </c>
      <c r="D205" s="276"/>
      <c r="E205" s="594"/>
      <c r="F205" s="594"/>
      <c r="G205" s="594"/>
      <c r="H205" s="594"/>
      <c r="I205" s="594"/>
      <c r="J205" s="594"/>
      <c r="K205" s="594"/>
      <c r="L205" s="595"/>
      <c r="M205" s="545"/>
    </row>
    <row r="206" spans="3:13" ht="21" customHeight="1">
      <c r="C206" s="542" t="s">
        <v>22</v>
      </c>
      <c r="D206" s="542"/>
      <c r="E206" s="542"/>
      <c r="F206" s="542"/>
      <c r="G206" s="542"/>
      <c r="H206" s="542"/>
      <c r="I206" s="542"/>
      <c r="J206" s="542"/>
      <c r="K206" s="542"/>
      <c r="L206" s="555">
        <v>-43840</v>
      </c>
      <c r="M206" s="545"/>
    </row>
    <row r="207" spans="3:13" ht="18" customHeight="1">
      <c r="C207" s="542" t="s">
        <v>256</v>
      </c>
      <c r="D207" s="542"/>
      <c r="E207" s="542"/>
      <c r="F207" s="542"/>
      <c r="G207" s="542"/>
      <c r="H207" s="542"/>
      <c r="I207" s="542"/>
      <c r="J207" s="542"/>
      <c r="K207" s="542"/>
      <c r="L207" s="542">
        <f>SUM(L204:L206)</f>
        <v>-72764.471</v>
      </c>
      <c r="M207" s="545"/>
    </row>
    <row r="208" spans="3:13" ht="17.25" customHeight="1">
      <c r="C208" s="542" t="s">
        <v>25</v>
      </c>
      <c r="D208" s="542"/>
      <c r="E208" s="542"/>
      <c r="F208" s="542"/>
      <c r="G208" s="542"/>
      <c r="H208" s="542"/>
      <c r="I208" s="542"/>
      <c r="J208" s="542"/>
      <c r="K208" s="542"/>
      <c r="L208" s="542">
        <v>-13308</v>
      </c>
      <c r="M208" s="545"/>
    </row>
    <row r="209" spans="1:13" s="477" customFormat="1" ht="22.5" customHeight="1" thickBot="1">
      <c r="A209" s="446"/>
      <c r="B209" s="446"/>
      <c r="C209" s="552" t="s">
        <v>87</v>
      </c>
      <c r="D209" s="552"/>
      <c r="E209" s="552"/>
      <c r="F209" s="552"/>
      <c r="G209" s="552"/>
      <c r="H209" s="552"/>
      <c r="I209" s="552"/>
      <c r="J209" s="552"/>
      <c r="K209" s="552"/>
      <c r="L209" s="487">
        <f>SUM(L207:L208)</f>
        <v>-86072.471</v>
      </c>
      <c r="M209" s="541"/>
    </row>
    <row r="210" spans="3:13" ht="15" customHeight="1">
      <c r="C210" s="447"/>
      <c r="D210" s="448"/>
      <c r="E210" s="448"/>
      <c r="F210" s="448"/>
      <c r="G210" s="448"/>
      <c r="H210" s="448"/>
      <c r="I210" s="448"/>
      <c r="J210" s="448"/>
      <c r="K210" s="448"/>
      <c r="L210" s="448"/>
      <c r="M210" s="545"/>
    </row>
    <row r="211" spans="6:13" ht="5.25" customHeight="1">
      <c r="F211" s="450"/>
      <c r="G211" s="450"/>
      <c r="H211" s="450"/>
      <c r="I211" s="451"/>
      <c r="J211" s="451"/>
      <c r="K211" s="452"/>
      <c r="L211" s="453"/>
      <c r="M211" s="452"/>
    </row>
    <row r="212" spans="1:13" ht="18.75" customHeight="1">
      <c r="A212" s="454">
        <v>15</v>
      </c>
      <c r="B212" s="454">
        <v>17</v>
      </c>
      <c r="C212" s="73" t="s">
        <v>193</v>
      </c>
      <c r="D212" s="1"/>
      <c r="E212" s="1"/>
      <c r="F212" s="1"/>
      <c r="G212" s="1"/>
      <c r="H212" s="1"/>
      <c r="I212" s="1"/>
      <c r="J212" s="455"/>
      <c r="K212" s="452"/>
      <c r="L212" s="453"/>
      <c r="M212" s="452"/>
    </row>
    <row r="213" spans="1:13" ht="104.25" customHeight="1">
      <c r="A213" s="10"/>
      <c r="B213" s="10"/>
      <c r="C213" s="568" t="s">
        <v>326</v>
      </c>
      <c r="D213" s="569"/>
      <c r="E213" s="569"/>
      <c r="F213" s="569"/>
      <c r="G213" s="569"/>
      <c r="H213" s="569"/>
      <c r="I213" s="569"/>
      <c r="J213" s="569"/>
      <c r="K213" s="569"/>
      <c r="L213" s="569"/>
      <c r="M213" s="455"/>
    </row>
    <row r="214" spans="1:13" ht="108.75" customHeight="1">
      <c r="A214" s="10"/>
      <c r="B214" s="10"/>
      <c r="C214" s="568" t="s">
        <v>304</v>
      </c>
      <c r="D214" s="602"/>
      <c r="E214" s="602"/>
      <c r="F214" s="602"/>
      <c r="G214" s="602"/>
      <c r="H214" s="602"/>
      <c r="I214" s="602"/>
      <c r="J214" s="602"/>
      <c r="K214" s="602"/>
      <c r="L214" s="602"/>
      <c r="M214" s="455"/>
    </row>
    <row r="215" spans="1:13" ht="15.75">
      <c r="A215" s="10">
        <v>16</v>
      </c>
      <c r="B215" s="10">
        <v>18</v>
      </c>
      <c r="C215" s="73" t="s">
        <v>194</v>
      </c>
      <c r="D215" s="1"/>
      <c r="E215" s="1"/>
      <c r="F215" s="1"/>
      <c r="G215" s="1"/>
      <c r="H215" s="1"/>
      <c r="I215" s="1"/>
      <c r="J215" s="455"/>
      <c r="K215" s="452"/>
      <c r="L215" s="453"/>
      <c r="M215" s="452"/>
    </row>
    <row r="216" spans="1:13" ht="136.5" customHeight="1">
      <c r="A216" s="456"/>
      <c r="B216" s="456"/>
      <c r="C216" s="568" t="s">
        <v>327</v>
      </c>
      <c r="D216" s="570"/>
      <c r="E216" s="570"/>
      <c r="F216" s="570"/>
      <c r="G216" s="570"/>
      <c r="H216" s="570"/>
      <c r="I216" s="570"/>
      <c r="J216" s="570"/>
      <c r="K216" s="570"/>
      <c r="L216" s="570"/>
      <c r="M216" s="450"/>
    </row>
    <row r="217" spans="1:13" ht="3" customHeight="1">
      <c r="A217" s="456"/>
      <c r="B217" s="456"/>
      <c r="C217" s="1"/>
      <c r="D217" s="1"/>
      <c r="E217" s="1"/>
      <c r="F217" s="1"/>
      <c r="G217" s="1"/>
      <c r="H217" s="1"/>
      <c r="I217" s="1"/>
      <c r="J217" s="451"/>
      <c r="K217" s="450"/>
      <c r="L217" s="457"/>
      <c r="M217" s="450"/>
    </row>
    <row r="218" spans="1:13" s="385" customFormat="1" ht="21.75" customHeight="1">
      <c r="A218" s="402" t="s">
        <v>217</v>
      </c>
      <c r="B218" s="402" t="s">
        <v>151</v>
      </c>
      <c r="C218" s="458" t="s">
        <v>195</v>
      </c>
      <c r="D218" s="369"/>
      <c r="E218" s="369"/>
      <c r="F218" s="369"/>
      <c r="G218" s="369"/>
      <c r="H218" s="369"/>
      <c r="I218" s="422"/>
      <c r="J218" s="386"/>
      <c r="K218" s="386"/>
      <c r="L218" s="422"/>
      <c r="M218" s="386"/>
    </row>
    <row r="219" spans="1:13" s="385" customFormat="1" ht="47.25" customHeight="1">
      <c r="A219" s="402"/>
      <c r="B219" s="402"/>
      <c r="C219" s="568" t="s">
        <v>76</v>
      </c>
      <c r="D219" s="570"/>
      <c r="E219" s="570"/>
      <c r="F219" s="570"/>
      <c r="G219" s="570"/>
      <c r="H219" s="570"/>
      <c r="I219" s="570"/>
      <c r="J219" s="570"/>
      <c r="K219" s="570"/>
      <c r="L219" s="570"/>
      <c r="M219" s="386"/>
    </row>
    <row r="220" spans="1:13" ht="27.75" customHeight="1">
      <c r="A220" s="454">
        <v>18</v>
      </c>
      <c r="B220" s="454">
        <v>21</v>
      </c>
      <c r="C220" s="459" t="s">
        <v>196</v>
      </c>
      <c r="D220" s="6"/>
      <c r="E220" s="6"/>
      <c r="F220" s="6"/>
      <c r="G220" s="6"/>
      <c r="H220" s="6"/>
      <c r="I220" s="6"/>
      <c r="J220" s="455"/>
      <c r="K220" s="452"/>
      <c r="L220" s="453"/>
      <c r="M220" s="452"/>
    </row>
    <row r="221" spans="1:13" ht="82.5" customHeight="1">
      <c r="A221" s="10"/>
      <c r="B221" s="10"/>
      <c r="C221" s="568" t="s">
        <v>301</v>
      </c>
      <c r="D221" s="570"/>
      <c r="E221" s="570"/>
      <c r="F221" s="570"/>
      <c r="G221" s="570"/>
      <c r="H221" s="570"/>
      <c r="I221" s="570"/>
      <c r="J221" s="570"/>
      <c r="K221" s="570"/>
      <c r="L221" s="570"/>
      <c r="M221" s="447"/>
    </row>
    <row r="222" spans="1:13" s="615" customFormat="1" ht="21.75" customHeight="1">
      <c r="A222" s="10"/>
      <c r="B222" s="10"/>
      <c r="C222" s="591" t="s">
        <v>57</v>
      </c>
      <c r="D222" s="565"/>
      <c r="E222" s="565"/>
      <c r="F222" s="565"/>
      <c r="G222" s="565"/>
      <c r="H222" s="565"/>
      <c r="I222" s="565"/>
      <c r="J222" s="565"/>
      <c r="K222" s="565"/>
      <c r="L222" s="565"/>
      <c r="M222" s="614"/>
    </row>
    <row r="223" spans="1:12" s="516" customFormat="1" ht="23.25" customHeight="1">
      <c r="A223" s="402" t="s">
        <v>218</v>
      </c>
      <c r="B223" s="402" t="s">
        <v>50</v>
      </c>
      <c r="C223" s="560" t="s">
        <v>189</v>
      </c>
      <c r="D223" s="561"/>
      <c r="E223" s="561"/>
      <c r="F223" s="561"/>
      <c r="G223" s="561"/>
      <c r="H223" s="561"/>
      <c r="I223" s="80"/>
      <c r="J223" s="460"/>
      <c r="L223" s="80"/>
    </row>
    <row r="224" spans="1:12" s="516" customFormat="1" ht="35.25" customHeight="1">
      <c r="A224" s="402"/>
      <c r="B224" s="402"/>
      <c r="C224" s="568" t="s">
        <v>333</v>
      </c>
      <c r="D224" s="569"/>
      <c r="E224" s="569"/>
      <c r="F224" s="569"/>
      <c r="G224" s="569"/>
      <c r="H224" s="569"/>
      <c r="I224" s="569"/>
      <c r="J224" s="569"/>
      <c r="K224" s="569"/>
      <c r="L224" s="569"/>
    </row>
    <row r="225" spans="1:12" s="516" customFormat="1" ht="5.25" customHeight="1">
      <c r="A225" s="402"/>
      <c r="B225" s="402"/>
      <c r="C225" s="561"/>
      <c r="D225" s="561"/>
      <c r="E225" s="561"/>
      <c r="F225" s="561"/>
      <c r="G225" s="561"/>
      <c r="H225" s="561"/>
      <c r="I225" s="80"/>
      <c r="J225" s="460"/>
      <c r="L225" s="80"/>
    </row>
    <row r="226" spans="1:12" s="516" customFormat="1" ht="16.5" customHeight="1">
      <c r="A226" s="402" t="s">
        <v>220</v>
      </c>
      <c r="B226" s="402" t="s">
        <v>51</v>
      </c>
      <c r="C226" s="560" t="s">
        <v>190</v>
      </c>
      <c r="D226" s="561"/>
      <c r="E226" s="561"/>
      <c r="F226" s="561"/>
      <c r="G226" s="561"/>
      <c r="H226" s="561"/>
      <c r="I226" s="80"/>
      <c r="J226" s="460"/>
      <c r="L226" s="80"/>
    </row>
    <row r="227" spans="1:13" s="516" customFormat="1" ht="18.75" customHeight="1">
      <c r="A227" s="402"/>
      <c r="B227" s="402"/>
      <c r="C227" s="568" t="s">
        <v>334</v>
      </c>
      <c r="D227" s="570"/>
      <c r="E227" s="570"/>
      <c r="F227" s="570"/>
      <c r="G227" s="570"/>
      <c r="H227" s="570"/>
      <c r="I227" s="570"/>
      <c r="J227" s="570"/>
      <c r="K227" s="570"/>
      <c r="L227" s="570"/>
      <c r="M227" s="447"/>
    </row>
    <row r="228" spans="1:12" s="516" customFormat="1" ht="3" customHeight="1">
      <c r="A228" s="402"/>
      <c r="B228" s="402"/>
      <c r="C228" s="561"/>
      <c r="D228" s="561"/>
      <c r="E228" s="561"/>
      <c r="F228" s="561"/>
      <c r="G228" s="561"/>
      <c r="H228" s="561"/>
      <c r="I228" s="80"/>
      <c r="J228" s="460"/>
      <c r="L228" s="80"/>
    </row>
    <row r="229" spans="1:12" s="516" customFormat="1" ht="21.75" customHeight="1">
      <c r="A229" s="402" t="s">
        <v>219</v>
      </c>
      <c r="B229" s="402" t="s">
        <v>149</v>
      </c>
      <c r="C229" s="560" t="s">
        <v>191</v>
      </c>
      <c r="D229" s="561"/>
      <c r="E229" s="561"/>
      <c r="F229" s="561"/>
      <c r="G229" s="561"/>
      <c r="H229" s="561"/>
      <c r="I229" s="80"/>
      <c r="J229" s="460"/>
      <c r="L229" s="80"/>
    </row>
    <row r="230" spans="1:12" s="516" customFormat="1" ht="31.5" customHeight="1">
      <c r="A230" s="402"/>
      <c r="B230" s="402"/>
      <c r="C230" s="568" t="s">
        <v>335</v>
      </c>
      <c r="D230" s="569"/>
      <c r="E230" s="569"/>
      <c r="F230" s="569"/>
      <c r="G230" s="569"/>
      <c r="H230" s="569"/>
      <c r="I230" s="569"/>
      <c r="J230" s="569"/>
      <c r="K230" s="569"/>
      <c r="L230" s="569"/>
    </row>
    <row r="231" spans="1:2" s="385" customFormat="1" ht="12.75" customHeight="1">
      <c r="A231" s="461"/>
      <c r="B231" s="461"/>
    </row>
    <row r="232" spans="1:2" s="385" customFormat="1" ht="6.75" customHeight="1">
      <c r="A232" s="461"/>
      <c r="B232" s="461"/>
    </row>
    <row r="233" spans="1:3" ht="15.75">
      <c r="A233" s="462" t="s">
        <v>249</v>
      </c>
      <c r="C233" s="463" t="s">
        <v>280</v>
      </c>
    </row>
    <row r="234" spans="1:13" s="469" customFormat="1" ht="15.75" customHeight="1">
      <c r="A234" s="510"/>
      <c r="B234" s="510"/>
      <c r="C234" s="377" t="s">
        <v>281</v>
      </c>
      <c r="D234" s="377"/>
      <c r="E234" s="377"/>
      <c r="F234" s="377"/>
      <c r="G234" s="465"/>
      <c r="H234" s="466"/>
      <c r="I234" s="465"/>
      <c r="J234" s="465"/>
      <c r="K234" s="466"/>
      <c r="L234" s="465"/>
      <c r="M234" s="460"/>
    </row>
    <row r="235" spans="1:13" s="469" customFormat="1" ht="15.75" customHeight="1">
      <c r="A235" s="510"/>
      <c r="B235" s="510"/>
      <c r="C235" s="377"/>
      <c r="D235" s="377"/>
      <c r="E235" s="377"/>
      <c r="F235" s="377"/>
      <c r="G235" s="465"/>
      <c r="H235" s="466"/>
      <c r="I235" s="391" t="s">
        <v>153</v>
      </c>
      <c r="J235" s="465"/>
      <c r="K235" s="466"/>
      <c r="L235" s="465"/>
      <c r="M235" s="460"/>
    </row>
    <row r="236" spans="1:13" s="469" customFormat="1" ht="15.75" customHeight="1">
      <c r="A236" s="510"/>
      <c r="B236" s="510"/>
      <c r="C236" s="562" t="s">
        <v>283</v>
      </c>
      <c r="D236" s="377"/>
      <c r="E236" s="377"/>
      <c r="F236" s="377"/>
      <c r="G236" s="465"/>
      <c r="H236" s="466"/>
      <c r="I236" s="391"/>
      <c r="J236" s="465"/>
      <c r="K236" s="466"/>
      <c r="L236" s="465"/>
      <c r="M236" s="460"/>
    </row>
    <row r="237" spans="1:13" s="469" customFormat="1" ht="17.25" customHeight="1">
      <c r="A237" s="510"/>
      <c r="B237" s="510"/>
      <c r="C237" s="377" t="s">
        <v>285</v>
      </c>
      <c r="D237" s="377"/>
      <c r="E237" s="377"/>
      <c r="F237" s="377"/>
      <c r="G237" s="432"/>
      <c r="H237" s="467"/>
      <c r="I237" s="468">
        <v>43539</v>
      </c>
      <c r="J237" s="432"/>
      <c r="K237" s="467"/>
      <c r="L237" s="432"/>
      <c r="M237" s="460"/>
    </row>
    <row r="238" spans="1:13" s="469" customFormat="1" ht="6.75" customHeight="1">
      <c r="A238" s="510"/>
      <c r="B238" s="510"/>
      <c r="C238" s="377"/>
      <c r="D238" s="377"/>
      <c r="E238" s="377"/>
      <c r="F238" s="377"/>
      <c r="G238" s="432"/>
      <c r="H238" s="467"/>
      <c r="I238" s="468"/>
      <c r="J238" s="432"/>
      <c r="K238" s="467"/>
      <c r="L238" s="432"/>
      <c r="M238" s="460"/>
    </row>
    <row r="239" spans="1:13" s="469" customFormat="1" ht="20.25" customHeight="1">
      <c r="A239" s="510"/>
      <c r="B239" s="510"/>
      <c r="C239" s="562" t="s">
        <v>284</v>
      </c>
      <c r="D239" s="377"/>
      <c r="E239" s="377"/>
      <c r="F239" s="377"/>
      <c r="G239" s="432"/>
      <c r="H239" s="467"/>
      <c r="I239" s="468"/>
      <c r="J239" s="432"/>
      <c r="K239" s="467"/>
      <c r="L239" s="432"/>
      <c r="M239" s="460"/>
    </row>
    <row r="240" spans="1:12" s="276" customFormat="1" ht="15.75">
      <c r="A240" s="445"/>
      <c r="B240" s="445"/>
      <c r="C240" s="276" t="s">
        <v>282</v>
      </c>
      <c r="G240" s="469"/>
      <c r="H240" s="469"/>
      <c r="I240" s="468">
        <v>104000</v>
      </c>
      <c r="J240" s="469"/>
      <c r="L240" s="469"/>
    </row>
    <row r="241" spans="1:12" s="276" customFormat="1" ht="6.75" customHeight="1">
      <c r="A241" s="445"/>
      <c r="B241" s="445"/>
      <c r="G241" s="469"/>
      <c r="H241" s="469"/>
      <c r="I241" s="468"/>
      <c r="J241" s="469"/>
      <c r="L241" s="469"/>
    </row>
    <row r="242" spans="1:12" s="471" customFormat="1" ht="18.75" customHeight="1" thickBot="1">
      <c r="A242" s="470"/>
      <c r="B242" s="470"/>
      <c r="G242" s="472"/>
      <c r="H242" s="472"/>
      <c r="I242" s="473">
        <f>SUM(I237:I241)</f>
        <v>147539</v>
      </c>
      <c r="J242" s="472"/>
      <c r="L242" s="472"/>
    </row>
    <row r="243" spans="1:2" s="385" customFormat="1" ht="3" customHeight="1">
      <c r="A243" s="461"/>
      <c r="B243" s="461"/>
    </row>
    <row r="244" spans="1:13" ht="14.25" customHeight="1">
      <c r="A244" s="454" t="s">
        <v>243</v>
      </c>
      <c r="B244" s="10">
        <v>19</v>
      </c>
      <c r="C244" s="463" t="s">
        <v>224</v>
      </c>
      <c r="M244" s="455"/>
    </row>
    <row r="245" spans="1:13" ht="15.75" customHeight="1">
      <c r="A245" s="10"/>
      <c r="B245" s="10"/>
      <c r="C245" s="1" t="s">
        <v>336</v>
      </c>
      <c r="M245" s="455"/>
    </row>
    <row r="246" spans="1:13" ht="0.75" customHeight="1">
      <c r="A246" s="10"/>
      <c r="B246" s="10"/>
      <c r="C246" s="1"/>
      <c r="M246" s="455"/>
    </row>
    <row r="247" spans="1:13" ht="10.5" customHeight="1">
      <c r="A247" s="10"/>
      <c r="B247" s="10"/>
      <c r="C247" s="448"/>
      <c r="D247" s="448"/>
      <c r="E247" s="448"/>
      <c r="F247" s="448"/>
      <c r="G247" s="448"/>
      <c r="H247" s="448"/>
      <c r="I247" s="448"/>
      <c r="J247" s="455"/>
      <c r="K247" s="455"/>
      <c r="L247" s="453"/>
      <c r="M247" s="455"/>
    </row>
    <row r="248" spans="1:13" s="385" customFormat="1" ht="2.25" customHeight="1">
      <c r="A248" s="402"/>
      <c r="B248" s="402"/>
      <c r="C248" s="469"/>
      <c r="D248" s="369"/>
      <c r="E248" s="369"/>
      <c r="F248" s="369"/>
      <c r="G248" s="369"/>
      <c r="H248" s="369"/>
      <c r="I248" s="422"/>
      <c r="J248" s="386"/>
      <c r="K248" s="386"/>
      <c r="L248" s="422"/>
      <c r="M248" s="386"/>
    </row>
    <row r="249" spans="1:13" ht="18" customHeight="1">
      <c r="A249" s="402"/>
      <c r="B249" s="402"/>
      <c r="C249" s="599"/>
      <c r="D249" s="599"/>
      <c r="E249" s="599"/>
      <c r="F249" s="599"/>
      <c r="G249" s="599"/>
      <c r="H249" s="599"/>
      <c r="I249" s="599"/>
      <c r="J249" s="599"/>
      <c r="K249" s="599"/>
      <c r="L249" s="599"/>
      <c r="M249" s="494"/>
    </row>
    <row r="250" spans="1:13" s="385" customFormat="1" ht="20.25" customHeight="1">
      <c r="A250" s="489" t="s">
        <v>278</v>
      </c>
      <c r="B250" s="402"/>
      <c r="C250" s="406" t="s">
        <v>292</v>
      </c>
      <c r="D250" s="79"/>
      <c r="E250" s="79"/>
      <c r="F250" s="79"/>
      <c r="G250" s="431"/>
      <c r="H250" s="436"/>
      <c r="I250" s="431"/>
      <c r="J250" s="431"/>
      <c r="K250" s="436"/>
      <c r="L250" s="431"/>
      <c r="M250" s="80"/>
    </row>
    <row r="251" spans="1:13" s="385" customFormat="1" ht="15.75" customHeight="1" thickBot="1">
      <c r="A251" s="402"/>
      <c r="B251" s="402"/>
      <c r="C251" s="406"/>
      <c r="D251" s="79"/>
      <c r="E251" s="79"/>
      <c r="F251" s="79"/>
      <c r="G251" s="567" t="s">
        <v>231</v>
      </c>
      <c r="H251" s="567"/>
      <c r="I251" s="567"/>
      <c r="J251" s="391"/>
      <c r="K251" s="390"/>
      <c r="L251" s="391"/>
      <c r="M251" s="80"/>
    </row>
    <row r="252" spans="1:13" s="385" customFormat="1" ht="20.25" customHeight="1">
      <c r="A252" s="402"/>
      <c r="B252" s="402"/>
      <c r="C252" s="406"/>
      <c r="D252" s="79"/>
      <c r="E252" s="79"/>
      <c r="F252" s="79"/>
      <c r="G252" s="474" t="s">
        <v>154</v>
      </c>
      <c r="H252" s="475"/>
      <c r="I252" s="474" t="s">
        <v>155</v>
      </c>
      <c r="J252" s="431"/>
      <c r="K252" s="436"/>
      <c r="L252" s="431"/>
      <c r="M252" s="80"/>
    </row>
    <row r="253" spans="1:12" s="477" customFormat="1" ht="21.75" customHeight="1">
      <c r="A253" s="446" t="s">
        <v>55</v>
      </c>
      <c r="B253" s="446"/>
      <c r="C253" s="485" t="s">
        <v>297</v>
      </c>
      <c r="G253" s="484"/>
      <c r="H253" s="472"/>
      <c r="I253" s="484"/>
      <c r="J253" s="478"/>
      <c r="L253" s="479"/>
    </row>
    <row r="254" spans="1:12" s="477" customFormat="1" ht="21.75" customHeight="1">
      <c r="A254" s="446"/>
      <c r="B254" s="446"/>
      <c r="C254" s="477" t="s">
        <v>298</v>
      </c>
      <c r="G254" s="484">
        <v>57598</v>
      </c>
      <c r="H254" s="472"/>
      <c r="I254" s="484">
        <v>50105</v>
      </c>
      <c r="J254" s="478"/>
      <c r="L254" s="479"/>
    </row>
    <row r="255" spans="1:12" s="477" customFormat="1" ht="21.75" customHeight="1">
      <c r="A255" s="446"/>
      <c r="B255" s="446"/>
      <c r="C255" s="477" t="s">
        <v>299</v>
      </c>
      <c r="G255" s="486">
        <v>21230</v>
      </c>
      <c r="H255" s="472"/>
      <c r="I255" s="486">
        <v>28701</v>
      </c>
      <c r="J255" s="478"/>
      <c r="L255" s="479"/>
    </row>
    <row r="256" spans="1:12" s="477" customFormat="1" ht="21.75" customHeight="1">
      <c r="A256" s="446"/>
      <c r="B256" s="446"/>
      <c r="G256" s="484">
        <f>SUM(G254:G255)</f>
        <v>78828</v>
      </c>
      <c r="H256" s="472"/>
      <c r="I256" s="484">
        <f>SUM(I254:I255)</f>
        <v>78806</v>
      </c>
      <c r="J256" s="478"/>
      <c r="L256" s="479"/>
    </row>
    <row r="257" spans="1:12" s="477" customFormat="1" ht="21.75" customHeight="1">
      <c r="A257" s="446"/>
      <c r="B257" s="446"/>
      <c r="C257" s="477" t="s">
        <v>300</v>
      </c>
      <c r="G257" s="484">
        <v>205</v>
      </c>
      <c r="H257" s="472"/>
      <c r="I257" s="484">
        <v>625</v>
      </c>
      <c r="J257" s="478"/>
      <c r="L257" s="479"/>
    </row>
    <row r="258" spans="1:12" s="477" customFormat="1" ht="21.75" customHeight="1">
      <c r="A258" s="446"/>
      <c r="B258" s="446"/>
      <c r="C258" s="477" t="s">
        <v>141</v>
      </c>
      <c r="G258" s="484">
        <v>535</v>
      </c>
      <c r="H258" s="472"/>
      <c r="I258" s="484">
        <v>565</v>
      </c>
      <c r="J258" s="478"/>
      <c r="L258" s="479"/>
    </row>
    <row r="259" spans="1:12" s="477" customFormat="1" ht="21.75" customHeight="1" thickBot="1">
      <c r="A259" s="446"/>
      <c r="B259" s="446"/>
      <c r="G259" s="487">
        <f>SUM(G256:G258)</f>
        <v>79568</v>
      </c>
      <c r="H259" s="472"/>
      <c r="I259" s="487">
        <f>SUM(I256:I258)</f>
        <v>79996</v>
      </c>
      <c r="J259" s="478"/>
      <c r="L259" s="479"/>
    </row>
    <row r="260" spans="1:3" ht="15.75">
      <c r="A260" s="444" t="s">
        <v>172</v>
      </c>
      <c r="C260" s="463" t="s">
        <v>244</v>
      </c>
    </row>
    <row r="261" ht="6" customHeight="1"/>
    <row r="262" spans="3:9" ht="15.75">
      <c r="C262" s="449" t="s">
        <v>251</v>
      </c>
      <c r="G262" s="476">
        <v>722820</v>
      </c>
      <c r="H262" s="276"/>
      <c r="I262" s="476">
        <v>693643</v>
      </c>
    </row>
    <row r="263" spans="1:12" s="477" customFormat="1" ht="21.75" customHeight="1">
      <c r="A263" s="446"/>
      <c r="B263" s="446"/>
      <c r="C263" s="477" t="s">
        <v>250</v>
      </c>
      <c r="G263" s="484">
        <v>233000</v>
      </c>
      <c r="H263" s="472"/>
      <c r="I263" s="484">
        <v>593000</v>
      </c>
      <c r="J263" s="478"/>
      <c r="L263" s="479"/>
    </row>
    <row r="264" spans="1:12" s="477" customFormat="1" ht="21.75" customHeight="1">
      <c r="A264" s="446" t="s">
        <v>173</v>
      </c>
      <c r="B264" s="446"/>
      <c r="C264" s="485" t="s">
        <v>302</v>
      </c>
      <c r="G264" s="484"/>
      <c r="H264" s="472"/>
      <c r="I264" s="484"/>
      <c r="J264" s="478"/>
      <c r="L264" s="479"/>
    </row>
    <row r="265" spans="1:12" s="477" customFormat="1" ht="21" customHeight="1">
      <c r="A265" s="446"/>
      <c r="B265" s="446"/>
      <c r="C265" s="477" t="s">
        <v>293</v>
      </c>
      <c r="G265" s="484">
        <v>217</v>
      </c>
      <c r="H265" s="472"/>
      <c r="I265" s="484">
        <v>138</v>
      </c>
      <c r="J265" s="478"/>
      <c r="L265" s="479"/>
    </row>
    <row r="266" spans="1:12" s="477" customFormat="1" ht="21.75" customHeight="1">
      <c r="A266" s="446"/>
      <c r="B266" s="446"/>
      <c r="C266" s="477" t="s">
        <v>294</v>
      </c>
      <c r="G266" s="484">
        <v>1247</v>
      </c>
      <c r="H266" s="472"/>
      <c r="I266" s="484">
        <v>816</v>
      </c>
      <c r="J266" s="478"/>
      <c r="L266" s="479"/>
    </row>
    <row r="267" spans="1:12" s="477" customFormat="1" ht="21.75" customHeight="1">
      <c r="A267" s="446"/>
      <c r="B267" s="446"/>
      <c r="C267" s="477" t="s">
        <v>295</v>
      </c>
      <c r="G267" s="484">
        <v>626</v>
      </c>
      <c r="H267" s="472"/>
      <c r="I267" s="484">
        <v>410</v>
      </c>
      <c r="J267" s="478"/>
      <c r="L267" s="479"/>
    </row>
    <row r="268" spans="1:12" s="477" customFormat="1" ht="18.75" customHeight="1">
      <c r="A268" s="446"/>
      <c r="B268" s="446"/>
      <c r="C268" s="477" t="s">
        <v>296</v>
      </c>
      <c r="G268" s="488">
        <v>2.26</v>
      </c>
      <c r="H268" s="472"/>
      <c r="I268" s="488">
        <v>1.99</v>
      </c>
      <c r="J268" s="478"/>
      <c r="L268" s="479"/>
    </row>
    <row r="269" spans="1:12" s="477" customFormat="1" ht="21.75" customHeight="1">
      <c r="A269" s="446"/>
      <c r="B269" s="446"/>
      <c r="G269" s="484"/>
      <c r="H269" s="472"/>
      <c r="I269" s="484"/>
      <c r="J269" s="478"/>
      <c r="L269" s="479"/>
    </row>
    <row r="270" spans="1:3" ht="15.75">
      <c r="A270" s="462" t="s">
        <v>337</v>
      </c>
      <c r="C270" s="463" t="s">
        <v>279</v>
      </c>
    </row>
    <row r="271" spans="1:12" ht="31.5" customHeight="1">
      <c r="A271" s="462"/>
      <c r="C271" s="610" t="s">
        <v>18</v>
      </c>
      <c r="D271" s="565"/>
      <c r="E271" s="565"/>
      <c r="F271" s="565"/>
      <c r="G271" s="565"/>
      <c r="H271" s="565"/>
      <c r="I271" s="565"/>
      <c r="J271" s="565"/>
      <c r="K271" s="565"/>
      <c r="L271" s="565"/>
    </row>
    <row r="272" spans="1:3" ht="15.75">
      <c r="A272" s="462"/>
      <c r="C272" s="463"/>
    </row>
  </sheetData>
  <mergeCells count="74">
    <mergeCell ref="C11:L11"/>
    <mergeCell ref="C117:L117"/>
    <mergeCell ref="C200:D200"/>
    <mergeCell ref="C202:D202"/>
    <mergeCell ref="C170:D170"/>
    <mergeCell ref="C174:D174"/>
    <mergeCell ref="C176:D176"/>
    <mergeCell ref="D135:L135"/>
    <mergeCell ref="H94:I94"/>
    <mergeCell ref="C104:I104"/>
    <mergeCell ref="D125:L125"/>
    <mergeCell ref="L178:L179"/>
    <mergeCell ref="C85:L85"/>
    <mergeCell ref="C271:L271"/>
    <mergeCell ref="C114:L114"/>
    <mergeCell ref="D126:L126"/>
    <mergeCell ref="D127:L127"/>
    <mergeCell ref="C95:I95"/>
    <mergeCell ref="D134:L134"/>
    <mergeCell ref="C12:L12"/>
    <mergeCell ref="C19:L19"/>
    <mergeCell ref="C22:L22"/>
    <mergeCell ref="C17:L17"/>
    <mergeCell ref="C18:L18"/>
    <mergeCell ref="C20:L20"/>
    <mergeCell ref="C21:L21"/>
    <mergeCell ref="C43:L43"/>
    <mergeCell ref="C122:L122"/>
    <mergeCell ref="C88:L88"/>
    <mergeCell ref="C84:L84"/>
    <mergeCell ref="C64:L64"/>
    <mergeCell ref="C71:L71"/>
    <mergeCell ref="C79:L79"/>
    <mergeCell ref="C87:L87"/>
    <mergeCell ref="C48:L48"/>
    <mergeCell ref="H54:I54"/>
    <mergeCell ref="K178:K179"/>
    <mergeCell ref="C249:L249"/>
    <mergeCell ref="C129:L129"/>
    <mergeCell ref="C130:L130"/>
    <mergeCell ref="C156:L156"/>
    <mergeCell ref="C159:L159"/>
    <mergeCell ref="C214:L214"/>
    <mergeCell ref="C213:L213"/>
    <mergeCell ref="C171:D171"/>
    <mergeCell ref="C175:D175"/>
    <mergeCell ref="I178:I179"/>
    <mergeCell ref="J178:J179"/>
    <mergeCell ref="C197:D197"/>
    <mergeCell ref="E178:E179"/>
    <mergeCell ref="F178:F179"/>
    <mergeCell ref="G178:G179"/>
    <mergeCell ref="H178:H179"/>
    <mergeCell ref="C196:D196"/>
    <mergeCell ref="J204:J205"/>
    <mergeCell ref="C201:D201"/>
    <mergeCell ref="H204:H205"/>
    <mergeCell ref="F204:F205"/>
    <mergeCell ref="G204:G205"/>
    <mergeCell ref="C136:L136"/>
    <mergeCell ref="C224:L224"/>
    <mergeCell ref="C177:D177"/>
    <mergeCell ref="C203:D203"/>
    <mergeCell ref="E204:E205"/>
    <mergeCell ref="C222:L222"/>
    <mergeCell ref="L204:L205"/>
    <mergeCell ref="C216:L216"/>
    <mergeCell ref="K204:K205"/>
    <mergeCell ref="I204:I205"/>
    <mergeCell ref="G251:I251"/>
    <mergeCell ref="C230:L230"/>
    <mergeCell ref="C219:L219"/>
    <mergeCell ref="C227:L227"/>
    <mergeCell ref="C221:L221"/>
  </mergeCells>
  <printOptions horizontalCentered="1"/>
  <pageMargins left="0.72" right="0" top="0.75" bottom="0.45" header="0.5" footer="0.3"/>
  <pageSetup fitToHeight="5" horizontalDpi="300" verticalDpi="300" orientation="portrait" paperSize="9" scale="75" r:id="rId1"/>
  <headerFooter alignWithMargins="0">
    <oddFooter>&amp;CPage &amp;P of &amp;N</oddFooter>
  </headerFooter>
  <rowBreaks count="5" manualBreakCount="5">
    <brk id="50" max="11" man="1"/>
    <brk id="111" max="11" man="1"/>
    <brk id="156" max="11" man="1"/>
    <brk id="211" max="11" man="1"/>
    <brk id="24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josephine</cp:lastModifiedBy>
  <cp:lastPrinted>2002-11-27T07:45:43Z</cp:lastPrinted>
  <dcterms:created xsi:type="dcterms:W3CDTF">1998-02-04T06:25:46Z</dcterms:created>
  <dcterms:modified xsi:type="dcterms:W3CDTF">2002-11-27T07:47:46Z</dcterms:modified>
  <cp:category/>
  <cp:version/>
  <cp:contentType/>
  <cp:contentStatus/>
</cp:coreProperties>
</file>